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D:\HU-MS\Budget\2021-22\"/>
    </mc:Choice>
  </mc:AlternateContent>
  <xr:revisionPtr revIDLastSave="0" documentId="8_{D1E1FB21-FD99-44FE-AB03-ACBB11D6C735}" xr6:coauthVersionLast="47" xr6:coauthVersionMax="47" xr10:uidLastSave="{00000000-0000-0000-0000-000000000000}"/>
  <workbookProtection workbookAlgorithmName="SHA-512" workbookHashValue="OvHrEn7Rs4b4+TCe971mA0dWEg+CYJcgSDLz7ew/TimANf6ouAcMZHTvnpzX0HuXvnKJhTjossvXInr/CzE7Fg==" workbookSaltValue="lthUlgcnwsJc3OTibGsqrw==" workbookSpinCount="100000" lockStructure="1"/>
  <bookViews>
    <workbookView xWindow="-98" yWindow="-98" windowWidth="18915" windowHeight="12075" xr2:uid="{00000000-000D-0000-FFFF-FFFF00000000}"/>
  </bookViews>
  <sheets>
    <sheet name="1 Instructions - Read First" sheetId="6" r:id="rId1"/>
    <sheet name="2 Enrollments" sheetId="4" r:id="rId2"/>
    <sheet name="3 FY22 Annual Budget" sheetId="5" r:id="rId3"/>
    <sheet name="LEA List" sheetId="7" state="hidden" r:id="rId4"/>
  </sheets>
  <externalReferences>
    <externalReference r:id="rId5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LEA_Name">LEA_List[LEA]</definedName>
    <definedName name="_xlnm.Print_Area" localSheetId="0">'1 Instructions - Read First'!$B$1:$B$10</definedName>
    <definedName name="_xlnm.Print_Area" localSheetId="2">'3 FY22 Annual Budget'!$A:$Y</definedName>
    <definedName name="Scenario" localSheetId="2">[1]Inputs!#REF!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5" l="1"/>
  <c r="W56" i="5" l="1"/>
  <c r="W55" i="5"/>
  <c r="W54" i="5"/>
  <c r="W53" i="5"/>
  <c r="W52" i="5"/>
  <c r="W51" i="5"/>
  <c r="C2" i="6"/>
  <c r="AB55" i="5"/>
  <c r="AB52" i="5"/>
  <c r="AB40" i="5"/>
  <c r="D59" i="4" l="1"/>
  <c r="D58" i="4"/>
  <c r="D57" i="4"/>
  <c r="D56" i="4"/>
  <c r="D48" i="4"/>
  <c r="D45" i="4"/>
  <c r="D41" i="4"/>
  <c r="D40" i="4"/>
  <c r="D39" i="4"/>
  <c r="D38" i="4"/>
  <c r="D29" i="4"/>
  <c r="D28" i="4"/>
  <c r="D27" i="4"/>
  <c r="D26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53" i="4"/>
  <c r="D42" i="4"/>
  <c r="D35" i="4"/>
  <c r="D25" i="4"/>
  <c r="D32" i="4" s="1"/>
  <c r="C53" i="4"/>
  <c r="B53" i="4"/>
  <c r="C35" i="4"/>
  <c r="B35" i="4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K55" i="5"/>
  <c r="K54" i="5"/>
  <c r="Y54" i="5" s="1"/>
  <c r="AA54" i="5" s="1"/>
  <c r="AB54" i="5" s="1"/>
  <c r="K53" i="5"/>
  <c r="Y53" i="5" s="1"/>
  <c r="AA53" i="5" s="1"/>
  <c r="AB53" i="5" s="1"/>
  <c r="K52" i="5"/>
  <c r="K51" i="5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W14" i="5"/>
  <c r="D16" i="5"/>
  <c r="A2" i="5"/>
  <c r="A2" i="4"/>
  <c r="A1" i="4"/>
  <c r="A1" i="5"/>
  <c r="B60" i="4"/>
  <c r="B42" i="4"/>
  <c r="B23" i="4"/>
  <c r="H5" i="5"/>
  <c r="I5" i="5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W58" i="5"/>
  <c r="S58" i="5"/>
  <c r="O58" i="5"/>
  <c r="K58" i="5"/>
  <c r="W57" i="5"/>
  <c r="S57" i="5"/>
  <c r="O57" i="5"/>
  <c r="K57" i="5"/>
  <c r="W50" i="5"/>
  <c r="S50" i="5"/>
  <c r="O50" i="5"/>
  <c r="K50" i="5"/>
  <c r="W49" i="5"/>
  <c r="S49" i="5"/>
  <c r="O49" i="5"/>
  <c r="K49" i="5"/>
  <c r="Y49" i="5" s="1"/>
  <c r="AA49" i="5" s="1"/>
  <c r="AB49" i="5" s="1"/>
  <c r="W48" i="5"/>
  <c r="S48" i="5"/>
  <c r="O48" i="5"/>
  <c r="K48" i="5"/>
  <c r="W47" i="5"/>
  <c r="S47" i="5"/>
  <c r="O47" i="5"/>
  <c r="K47" i="5"/>
  <c r="Y47" i="5" s="1"/>
  <c r="AA47" i="5" s="1"/>
  <c r="AB47" i="5" s="1"/>
  <c r="W43" i="5"/>
  <c r="S43" i="5"/>
  <c r="O43" i="5"/>
  <c r="K43" i="5"/>
  <c r="W42" i="5"/>
  <c r="S42" i="5"/>
  <c r="O42" i="5"/>
  <c r="K42" i="5"/>
  <c r="W41" i="5"/>
  <c r="S41" i="5"/>
  <c r="O41" i="5"/>
  <c r="K41" i="5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O26" i="5"/>
  <c r="K26" i="5"/>
  <c r="W25" i="5"/>
  <c r="S25" i="5"/>
  <c r="O25" i="5"/>
  <c r="K25" i="5"/>
  <c r="W24" i="5"/>
  <c r="S24" i="5"/>
  <c r="O24" i="5"/>
  <c r="K24" i="5"/>
  <c r="W23" i="5"/>
  <c r="S23" i="5"/>
  <c r="O23" i="5"/>
  <c r="K23" i="5"/>
  <c r="W22" i="5"/>
  <c r="S22" i="5"/>
  <c r="O22" i="5"/>
  <c r="K22" i="5"/>
  <c r="W21" i="5"/>
  <c r="S21" i="5"/>
  <c r="O21" i="5"/>
  <c r="K21" i="5"/>
  <c r="W20" i="5"/>
  <c r="S20" i="5"/>
  <c r="O20" i="5"/>
  <c r="K20" i="5"/>
  <c r="W15" i="5"/>
  <c r="S15" i="5"/>
  <c r="O15" i="5"/>
  <c r="K15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B30" i="4"/>
  <c r="C30" i="4"/>
  <c r="C25" i="4"/>
  <c r="C32" i="4" s="1"/>
  <c r="C37" i="4" s="1"/>
  <c r="B25" i="4"/>
  <c r="B32" i="4" s="1"/>
  <c r="C60" i="4"/>
  <c r="C42" i="4"/>
  <c r="C23" i="4"/>
  <c r="O35" i="5" l="1"/>
  <c r="Y57" i="5"/>
  <c r="AA57" i="5" s="1"/>
  <c r="AB57" i="5" s="1"/>
  <c r="Y56" i="5"/>
  <c r="AA56" i="5" s="1"/>
  <c r="AB56" i="5" s="1"/>
  <c r="O44" i="5"/>
  <c r="W35" i="5"/>
  <c r="T61" i="5"/>
  <c r="Y58" i="5"/>
  <c r="AA58" i="5" s="1"/>
  <c r="AB58" i="5" s="1"/>
  <c r="K44" i="5"/>
  <c r="Y26" i="5"/>
  <c r="AA26" i="5" s="1"/>
  <c r="AB26" i="5" s="1"/>
  <c r="S27" i="5"/>
  <c r="Y20" i="5"/>
  <c r="AA20" i="5" s="1"/>
  <c r="AB20" i="5" s="1"/>
  <c r="Y22" i="5"/>
  <c r="AA22" i="5" s="1"/>
  <c r="AB22" i="5" s="1"/>
  <c r="Y14" i="5"/>
  <c r="AA14" i="5" s="1"/>
  <c r="AB14" i="5" s="1"/>
  <c r="T62" i="5"/>
  <c r="T64" i="5" s="1"/>
  <c r="W16" i="5"/>
  <c r="W59" i="5"/>
  <c r="Q61" i="5"/>
  <c r="Q62" i="5" s="1"/>
  <c r="Q64" i="5" s="1"/>
  <c r="P61" i="5"/>
  <c r="P62" i="5" s="1"/>
  <c r="P64" i="5" s="1"/>
  <c r="Y50" i="5"/>
  <c r="AA50" i="5" s="1"/>
  <c r="AB50" i="5" s="1"/>
  <c r="Y48" i="5"/>
  <c r="AA48" i="5" s="1"/>
  <c r="AB48" i="5" s="1"/>
  <c r="Y55" i="5"/>
  <c r="AA55" i="5" s="1"/>
  <c r="K59" i="5"/>
  <c r="W44" i="5"/>
  <c r="S44" i="5"/>
  <c r="Y39" i="5"/>
  <c r="AA39" i="5" s="1"/>
  <c r="AB39" i="5" s="1"/>
  <c r="Y41" i="5"/>
  <c r="AA41" i="5" s="1"/>
  <c r="AB41" i="5" s="1"/>
  <c r="Y38" i="5"/>
  <c r="AA38" i="5" s="1"/>
  <c r="AB38" i="5" s="1"/>
  <c r="Y43" i="5"/>
  <c r="AA43" i="5" s="1"/>
  <c r="AB43" i="5" s="1"/>
  <c r="Y40" i="5"/>
  <c r="AA40" i="5" s="1"/>
  <c r="Y42" i="5"/>
  <c r="AA42" i="5" s="1"/>
  <c r="AB42" i="5" s="1"/>
  <c r="R61" i="5"/>
  <c r="R62" i="5" s="1"/>
  <c r="R64" i="5" s="1"/>
  <c r="Y30" i="5"/>
  <c r="AA30" i="5" s="1"/>
  <c r="AB30" i="5" s="1"/>
  <c r="Y33" i="5"/>
  <c r="AA33" i="5" s="1"/>
  <c r="AB33" i="5" s="1"/>
  <c r="L61" i="5"/>
  <c r="L62" i="5" s="1"/>
  <c r="L64" i="5" s="1"/>
  <c r="Y32" i="5"/>
  <c r="AA32" i="5" s="1"/>
  <c r="AB32" i="5" s="1"/>
  <c r="Y34" i="5"/>
  <c r="AA34" i="5" s="1"/>
  <c r="AB34" i="5" s="1"/>
  <c r="Y31" i="5"/>
  <c r="AA31" i="5" s="1"/>
  <c r="AB31" i="5" s="1"/>
  <c r="K35" i="5"/>
  <c r="Y23" i="5"/>
  <c r="AA23" i="5" s="1"/>
  <c r="AB23" i="5" s="1"/>
  <c r="Y24" i="5"/>
  <c r="AA24" i="5" s="1"/>
  <c r="AB24" i="5" s="1"/>
  <c r="Y21" i="5"/>
  <c r="AA21" i="5" s="1"/>
  <c r="AB21" i="5" s="1"/>
  <c r="Y25" i="5"/>
  <c r="AA25" i="5" s="1"/>
  <c r="AB25" i="5" s="1"/>
  <c r="K27" i="5"/>
  <c r="V61" i="5"/>
  <c r="V62" i="5" s="1"/>
  <c r="V64" i="5" s="1"/>
  <c r="W27" i="5"/>
  <c r="U61" i="5"/>
  <c r="U62" i="5" s="1"/>
  <c r="U64" i="5" s="1"/>
  <c r="N61" i="5"/>
  <c r="N62" i="5" s="1"/>
  <c r="N64" i="5" s="1"/>
  <c r="M61" i="5"/>
  <c r="M62" i="5" s="1"/>
  <c r="M64" i="5" s="1"/>
  <c r="I61" i="5"/>
  <c r="I62" i="5" s="1"/>
  <c r="I64" i="5" s="1"/>
  <c r="Y10" i="5"/>
  <c r="AA10" i="5" s="1"/>
  <c r="AB10" i="5" s="1"/>
  <c r="Y12" i="5"/>
  <c r="AA12" i="5" s="1"/>
  <c r="AB12" i="5" s="1"/>
  <c r="Y15" i="5"/>
  <c r="AA15" i="5" s="1"/>
  <c r="AB15" i="5" s="1"/>
  <c r="O27" i="5"/>
  <c r="S35" i="5"/>
  <c r="J61" i="5"/>
  <c r="J62" i="5" s="1"/>
  <c r="J64" i="5" s="1"/>
  <c r="S16" i="5"/>
  <c r="Y13" i="5"/>
  <c r="AA13" i="5" s="1"/>
  <c r="AB13" i="5" s="1"/>
  <c r="Y51" i="5"/>
  <c r="AA51" i="5" s="1"/>
  <c r="AB51" i="5" s="1"/>
  <c r="D61" i="5"/>
  <c r="O59" i="5"/>
  <c r="H61" i="5"/>
  <c r="H62" i="5" s="1"/>
  <c r="H64" i="5" s="1"/>
  <c r="Y52" i="5"/>
  <c r="AA52" i="5" s="1"/>
  <c r="O16" i="5"/>
  <c r="Y7" i="5"/>
  <c r="AA7" i="5" s="1"/>
  <c r="AB7" i="5" s="1"/>
  <c r="Y8" i="5"/>
  <c r="AA8" i="5" s="1"/>
  <c r="AB8" i="5" s="1"/>
  <c r="Y9" i="5"/>
  <c r="AA9" i="5" s="1"/>
  <c r="AB9" i="5" s="1"/>
  <c r="Y11" i="5"/>
  <c r="AA11" i="5" s="1"/>
  <c r="AB11" i="5" s="1"/>
  <c r="D60" i="4"/>
  <c r="D30" i="4"/>
  <c r="S59" i="5"/>
  <c r="K16" i="5"/>
  <c r="D23" i="4"/>
  <c r="D44" i="4"/>
  <c r="D37" i="4"/>
  <c r="B37" i="4"/>
  <c r="B44" i="4"/>
  <c r="C44" i="4"/>
  <c r="W61" i="5" l="1"/>
  <c r="W62" i="5" s="1"/>
  <c r="W64" i="5" s="1"/>
  <c r="Y44" i="5"/>
  <c r="AA44" i="5" s="1"/>
  <c r="AB44" i="5" s="1"/>
  <c r="Y35" i="5"/>
  <c r="AA35" i="5" s="1"/>
  <c r="AB35" i="5" s="1"/>
  <c r="K61" i="5"/>
  <c r="K62" i="5" s="1"/>
  <c r="Y27" i="5"/>
  <c r="AA27" i="5" s="1"/>
  <c r="AB27" i="5" s="1"/>
  <c r="O61" i="5"/>
  <c r="O62" i="5" s="1"/>
  <c r="O64" i="5" s="1"/>
  <c r="D62" i="5"/>
  <c r="D64" i="5" s="1"/>
  <c r="Y59" i="5"/>
  <c r="AA59" i="5" s="1"/>
  <c r="AB59" i="5" s="1"/>
  <c r="S61" i="5"/>
  <c r="Y16" i="5"/>
  <c r="AA16" i="5" s="1"/>
  <c r="AB16" i="5" s="1"/>
  <c r="D55" i="4"/>
  <c r="D47" i="4"/>
  <c r="D50" i="4" s="1"/>
  <c r="C55" i="4"/>
  <c r="C47" i="4"/>
  <c r="C50" i="4" s="1"/>
  <c r="B47" i="4"/>
  <c r="B50" i="4" s="1"/>
  <c r="B55" i="4"/>
  <c r="S62" i="5" l="1"/>
  <c r="S64" i="5" s="1"/>
  <c r="Y61" i="5"/>
  <c r="AA61" i="5" s="1"/>
  <c r="AB61" i="5" s="1"/>
  <c r="K64" i="5"/>
  <c r="Y62" i="5" l="1"/>
  <c r="AA62" i="5" s="1"/>
  <c r="AB62" i="5" s="1"/>
  <c r="Y64" i="5"/>
  <c r="AA64" i="5" s="1"/>
  <c r="AB6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<sst xmlns="http://schemas.openxmlformats.org/spreadsheetml/2006/main" count="223" uniqueCount="219">
  <si>
    <t>Budget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</si>
  <si>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</si>
  <si>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</si>
  <si>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</si>
  <si>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</si>
  <si>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</si>
  <si>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</si>
  <si>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</si>
  <si>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</si>
  <si>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</si>
  <si>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</si>
  <si>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</si>
  <si>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</si>
  <si>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</si>
  <si>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</si>
  <si>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</si>
  <si>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</si>
  <si>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</si>
  <si>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</si>
  <si>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</si>
  <si>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</si>
  <si>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</si>
  <si>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</si>
  <si>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</si>
  <si>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</si>
  <si>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</si>
  <si>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</si>
  <si>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</si>
  <si>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</si>
  <si>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</si>
  <si>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</si>
  <si>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</si>
  <si>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</si>
  <si>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</si>
  <si>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</si>
  <si>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</si>
  <si>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</si>
  <si>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</si>
  <si>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</si>
  <si>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</si>
  <si>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</si>
  <si>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</si>
  <si>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</si>
  <si>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</si>
  <si>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</si>
  <si>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</si>
  <si>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</si>
  <si>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</si>
  <si>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</si>
  <si>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</si>
  <si>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</si>
  <si>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</si>
  <si>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Special Education</t>
  </si>
  <si>
    <t>Level 1</t>
  </si>
  <si>
    <t>Level 2</t>
  </si>
  <si>
    <t>Level 3</t>
  </si>
  <si>
    <t>Level 4</t>
  </si>
  <si>
    <t>Subtotal  for Special Ed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</si>
  <si>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</si>
  <si>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</si>
  <si>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</si>
  <si>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</si>
  <si>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</si>
  <si>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</si>
  <si>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</si>
  <si>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</si>
  <si>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</si>
  <si>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</si>
  <si>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</si>
  <si>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</si>
  <si>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</si>
  <si>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</si>
  <si>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Q1</t>
  </si>
  <si>
    <t>Q2</t>
  </si>
  <si>
    <t>Q3</t>
  </si>
  <si>
    <t>Q4</t>
  </si>
  <si>
    <t>No. of Positions</t>
  </si>
  <si>
    <t>Annual Budget</t>
  </si>
  <si>
    <t>At-Risk Students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</si>
  <si>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</si>
  <si>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</si>
  <si>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</si>
  <si>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</si>
  <si>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</si>
  <si>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</si>
  <si>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</si>
  <si>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</si>
  <si>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</si>
  <si>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</si>
  <si>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</si>
  <si>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</si>
  <si>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</si>
  <si>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</si>
  <si>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</si>
  <si>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</si>
  <si>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</si>
  <si>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</si>
  <si>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</si>
  <si>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</si>
  <si>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</si>
  <si>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</si>
  <si>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</si>
  <si>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</si>
  <si>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</si>
  <si>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</si>
  <si>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</si>
  <si>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</si>
  <si>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</si>
  <si>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</si>
  <si>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</si>
  <si>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DC PCSB FY22 Budget Reporting Template</t>
  </si>
  <si>
    <t>FY22</t>
  </si>
  <si>
    <t>English Language Learners (ELL)</t>
  </si>
  <si>
    <t>All other grades</t>
  </si>
  <si>
    <t>Grades 9-12 Over-Age</t>
  </si>
  <si>
    <t>All other At-Risk</t>
  </si>
  <si>
    <t>New for FY22</t>
  </si>
  <si>
    <t>Subtotal for At-Risk</t>
  </si>
  <si>
    <t>Subtotal for ELL</t>
  </si>
  <si>
    <t>Subtotal for General Education</t>
  </si>
  <si>
    <t>ELL Residential</t>
  </si>
  <si>
    <t>FY21 Audited Enrollment</t>
  </si>
  <si>
    <t>FY22 Budgeted Enrollment</t>
  </si>
  <si>
    <t>Increase (Decrease)</t>
  </si>
  <si>
    <t>Grades 6-12</t>
  </si>
  <si>
    <t>CHANGE IN NET ASSETS</t>
  </si>
  <si>
    <t>OPERATING INCOME (LOSS)</t>
  </si>
  <si>
    <t>FY21</t>
  </si>
  <si>
    <t>FY22 - FY21</t>
  </si>
  <si>
    <t>Budget Change</t>
  </si>
  <si>
    <t>%</t>
  </si>
  <si>
    <t>YouthBuild DC PCS</t>
  </si>
  <si>
    <t>Washington Yu Ying PCS</t>
  </si>
  <si>
    <t>Washington Leadership Academy PCS</t>
  </si>
  <si>
    <t>Washington Latin PCS</t>
  </si>
  <si>
    <t>Washington Global PCS</t>
  </si>
  <si>
    <t>Two Rivers PCS</t>
  </si>
  <si>
    <t>Thurgood Marshall Academy PCS</t>
  </si>
  <si>
    <t>The Sojourner Truth School PCS</t>
  </si>
  <si>
    <t>The Next Step/El Proximo Paso PCS</t>
  </si>
  <si>
    <t>The Family Place PCS</t>
  </si>
  <si>
    <t>The Children's Guild DC PCS</t>
  </si>
  <si>
    <t>Statesmen College Preparatory Academy for Boys PCS</t>
  </si>
  <si>
    <t>St. Coletta Special Education PCS</t>
  </si>
  <si>
    <t>Somerset Preparatory Academy PCS</t>
  </si>
  <si>
    <t>Social Justice PCS</t>
  </si>
  <si>
    <t>Shining Stars Montessori Academy PCS</t>
  </si>
  <si>
    <t>Sela PCS</t>
  </si>
  <si>
    <t>SEED PCS</t>
  </si>
  <si>
    <t>Roots PCS</t>
  </si>
  <si>
    <t>Rocketship Education DC PCS</t>
  </si>
  <si>
    <t>Richard Wright PCS for Journalism and Media Arts</t>
  </si>
  <si>
    <t>Perry Street Preparatory PCS</t>
  </si>
  <si>
    <t>Paul PCS</t>
  </si>
  <si>
    <t>National Collegiate Preparatory PCHS</t>
  </si>
  <si>
    <t>Mundo Verde Bilingual PCS</t>
  </si>
  <si>
    <t>Monument Academy PCS</t>
  </si>
  <si>
    <t>Meridian PCS</t>
  </si>
  <si>
    <t>Maya Angelou PCS</t>
  </si>
  <si>
    <t>Mary McLeod Bethune Day Academy PCS</t>
  </si>
  <si>
    <t>Lee Montessori PCS</t>
  </si>
  <si>
    <t>LEARN DC PCS</t>
  </si>
  <si>
    <t>LAYC Career Academy PCS</t>
  </si>
  <si>
    <t>Latin American Montessori Bilingual PCS</t>
  </si>
  <si>
    <t>KIPP DC PCS</t>
  </si>
  <si>
    <t>Kingsman Academy PCS</t>
  </si>
  <si>
    <t>Inspired Teaching Demonstration PCS</t>
  </si>
  <si>
    <t>Ingenuity Prep PCS</t>
  </si>
  <si>
    <t>Ideal Academy PCS</t>
  </si>
  <si>
    <t>IDEA PCS</t>
  </si>
  <si>
    <t>I Dream PCS</t>
  </si>
  <si>
    <t>Howard University Middle School of Mathematics and Science PCS</t>
  </si>
  <si>
    <t>Hope Community PCS</t>
  </si>
  <si>
    <t>Harmony DC PCS</t>
  </si>
  <si>
    <t>Goodwill Excel Center PCS</t>
  </si>
  <si>
    <t>Global Citizens PCS</t>
  </si>
  <si>
    <t>Girls Global Academy PCS</t>
  </si>
  <si>
    <t>Friendship PCS</t>
  </si>
  <si>
    <t>Elsie Whitlow Stokes Community Freedom PCS</t>
  </si>
  <si>
    <t>Early Childhood Academy PCS</t>
  </si>
  <si>
    <t>Eagle Academy PCS</t>
  </si>
  <si>
    <t>E.L. Haynes PCS</t>
  </si>
  <si>
    <t>District of Columbia International School</t>
  </si>
  <si>
    <t>Digital Pioneers Academy PCS</t>
  </si>
  <si>
    <t>Democracy Prep Congress Heights PCS</t>
  </si>
  <si>
    <t>DC Scholars PCS</t>
  </si>
  <si>
    <t>DC Prep PCS</t>
  </si>
  <si>
    <t>DC Bilingual PCS</t>
  </si>
  <si>
    <t>Creative Minds International PCS</t>
  </si>
  <si>
    <t>Community College Preparatory Academy PCS</t>
  </si>
  <si>
    <t>City Arts &amp; Prep PCS</t>
  </si>
  <si>
    <t>Cesar Chavez PCS for Public Policy</t>
  </si>
  <si>
    <t>Center City PCS</t>
  </si>
  <si>
    <t>Cedar Tree Academy PCS</t>
  </si>
  <si>
    <t>Carlos Rosario International PCS</t>
  </si>
  <si>
    <t>Capital Village PCS</t>
  </si>
  <si>
    <t>Capital City PCS</t>
  </si>
  <si>
    <t>Briya PCS</t>
  </si>
  <si>
    <t>Bridges PCS</t>
  </si>
  <si>
    <t>Breakthrough Montessori PCS</t>
  </si>
  <si>
    <t>BASIS DC PCS</t>
  </si>
  <si>
    <t>AppleTree Early Learning PCS</t>
  </si>
  <si>
    <t>Achievement Preparatory Academy PCS</t>
  </si>
  <si>
    <t>Academy of Hope Adult PCS</t>
  </si>
  <si>
    <t>LEA ID</t>
  </si>
  <si>
    <t>LEA</t>
  </si>
  <si>
    <t>Select your LEA from the dropdown menu in cell B2 above and this automatically will populate cell C2.</t>
  </si>
  <si>
    <r>
      <t xml:space="preserve">Resave this file as </t>
    </r>
    <r>
      <rPr>
        <b/>
        <i/>
        <sz val="10"/>
        <color theme="1"/>
        <rFont val="Times New Roman"/>
        <family val="1"/>
      </rPr>
      <t xml:space="preserve">FY22 Budget </t>
    </r>
    <r>
      <rPr>
        <b/>
        <i/>
        <sz val="10"/>
        <color rgb="FFFF40FF"/>
        <rFont val="Times New Roman"/>
        <family val="1"/>
      </rPr>
      <t>LEA NAME</t>
    </r>
    <r>
      <rPr>
        <b/>
        <i/>
        <sz val="10"/>
        <color theme="1"/>
        <rFont val="Times New Roman"/>
        <family val="1"/>
      </rPr>
      <t>.xlsx</t>
    </r>
    <r>
      <rPr>
        <sz val="10"/>
        <color theme="1"/>
        <rFont val="Times New Roman"/>
        <family val="1"/>
      </rPr>
      <t xml:space="preserve">, with </t>
    </r>
    <r>
      <rPr>
        <sz val="10"/>
        <color rgb="FFFF40FF"/>
        <rFont val="Times New Roman"/>
        <family val="1"/>
      </rPr>
      <t>LEA NAME</t>
    </r>
    <r>
      <rPr>
        <sz val="10"/>
        <color theme="1"/>
        <rFont val="Times New Roman"/>
        <family val="1"/>
      </rPr>
      <t xml:space="preserve"> the exact name of the LEA in cell B2 above.</t>
    </r>
  </si>
  <si>
    <t>Resave this file.</t>
  </si>
  <si>
    <t>By July 28, 2021, upload this file to the Hub, validate it is saved in the Hub, and mark the budget task complete.</t>
  </si>
  <si>
    <t>INSTRUCTIONS TO BE FOLLOWED SEQUENTIALLY</t>
  </si>
  <si>
    <t>Enter the LEA contact name, email address, and phone number to replace the text in cells B4, B5, and B6 above.</t>
  </si>
  <si>
    <t>Complete Enrollments worksheet by entering LEA's FY22 budgeted enrollment data in the blue-filled cells.</t>
  </si>
  <si>
    <t>Complete FY22 Annual Budget worksheet by entering LEA's FY22 budgeted amounts in the blue-filled cells.</t>
  </si>
  <si>
    <t>Review all data entered to be certain that it agrees by category and in total with your internal FY22 budget.</t>
  </si>
  <si>
    <t>If you have any questions, please contact the DC PCSB Director of Finance.</t>
  </si>
  <si>
    <t>Mrs. Kathryn Procope</t>
  </si>
  <si>
    <t>Kprocope@hu-ms2.org</t>
  </si>
  <si>
    <t>202-806-7725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</si>
</sst>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* @_)"/>
    <numFmt numFmtId="165" formatCode="#,##0.0000_);[Red]\(#,##0.0000\)"/>
    <numFmt numFmtId="166" formatCode="0.0000%"/>
    <numFmt numFmtId="167" formatCode="#,##0.00\d_);[Red]\(#,##0.00\d\)"/>
    <numFmt numFmtId="168" formatCode="#,##0.00\x_);[Red]\(#,##0.00\x\)"/>
    <numFmt numFmtId="169" formatCode="#,##0.00%_);[Red]\(#,##0.00%\)"/>
    <numFmt numFmtId="170" formatCode="[$USD]\ #,##0.00_);[Red]\([$USD]\ #,##0.00\)"/>
    <numFmt numFmtId="171" formatCode="_(* #,##0_);[Red]_(* \(#,##0\);_(* &quot;-&quot;_);_(@_)"/>
    <numFmt numFmtId="172" formatCode="_(* #,##0%_);[Red]_(* \(#,##0%\);_(* &quot;-&quot;_);_(@_)"/>
  </numFmts>
  <fonts count="74">
    <font>
      <sz val="11"/>
      <color theme="1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40FF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40FF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2">
    <xf numFmtId="0" fontId="0" fillId="0" borderId="0"/>
    <xf numFmtId="43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" fillId="11" borderId="0" applyNumberFormat="0" applyBorder="0" applyAlignment="0" applyProtection="0"/>
    <xf numFmtId="0" fontId="5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2" fillId="15" borderId="0" applyNumberFormat="0" applyBorder="0" applyAlignment="0" applyProtection="0"/>
    <xf numFmtId="0" fontId="5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2" fillId="19" borderId="0" applyNumberFormat="0" applyBorder="0" applyAlignment="0" applyProtection="0"/>
    <xf numFmtId="0" fontId="5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" fillId="23" borderId="0" applyNumberFormat="0" applyBorder="0" applyAlignment="0" applyProtection="0"/>
    <xf numFmtId="0" fontId="5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" fillId="27" borderId="0" applyNumberFormat="0" applyBorder="0" applyAlignment="0" applyProtection="0"/>
    <xf numFmtId="0" fontId="5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2" fillId="31" borderId="0" applyNumberFormat="0" applyBorder="0" applyAlignment="0" applyProtection="0"/>
    <xf numFmtId="0" fontId="5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" fillId="12" borderId="0" applyNumberFormat="0" applyBorder="0" applyAlignment="0" applyProtection="0"/>
    <xf numFmtId="0" fontId="5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2" fillId="16" borderId="0" applyNumberFormat="0" applyBorder="0" applyAlignment="0" applyProtection="0"/>
    <xf numFmtId="0" fontId="5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" fillId="20" borderId="0" applyNumberFormat="0" applyBorder="0" applyAlignment="0" applyProtection="0"/>
    <xf numFmtId="0" fontId="5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" fillId="24" borderId="0" applyNumberFormat="0" applyBorder="0" applyAlignment="0" applyProtection="0"/>
    <xf numFmtId="0" fontId="5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" fillId="28" borderId="0" applyNumberFormat="0" applyBorder="0" applyAlignment="0" applyProtection="0"/>
    <xf numFmtId="0" fontId="5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2" fillId="32" borderId="0" applyNumberFormat="0" applyBorder="0" applyAlignment="0" applyProtection="0"/>
    <xf numFmtId="0" fontId="5" fillId="44" borderId="0" applyNumberFormat="0" applyBorder="0" applyAlignment="0" applyProtection="0"/>
    <xf numFmtId="0" fontId="22" fillId="1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2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2" fillId="2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2" fillId="2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2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2" fillId="3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2" fillId="1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2" fillId="1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2" fillId="1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2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2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2" fillId="3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3" fillId="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7" fillId="7" borderId="8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0" fontId="31" fillId="0" borderId="0" applyAlignment="0"/>
    <xf numFmtId="0" fontId="19" fillId="8" borderId="11" applyNumberFormat="0" applyAlignment="0" applyProtection="0"/>
    <xf numFmtId="0" fontId="32" fillId="54" borderId="14" applyNumberFormat="0" applyAlignment="0" applyProtection="0"/>
    <xf numFmtId="0" fontId="32" fillId="54" borderId="14" applyNumberFormat="0" applyAlignment="0" applyProtection="0"/>
    <xf numFmtId="0" fontId="32" fillId="54" borderId="14" applyNumberFormat="0" applyAlignment="0" applyProtection="0"/>
    <xf numFmtId="0" fontId="33" fillId="55" borderId="0" applyAlignment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7" fillId="0" borderId="0" applyFill="0" applyBorder="0" applyProtection="0"/>
    <xf numFmtId="166" fontId="37" fillId="0" borderId="0" applyFill="0" applyBorder="0" applyProtection="0"/>
    <xf numFmtId="167" fontId="38" fillId="0" borderId="0" applyFill="0" applyBorder="0" applyProtection="0"/>
    <xf numFmtId="168" fontId="38" fillId="0" borderId="0" applyFill="0" applyBorder="0" applyProtection="0"/>
    <xf numFmtId="40" fontId="38" fillId="0" borderId="0" applyFill="0" applyBorder="0" applyProtection="0"/>
    <xf numFmtId="169" fontId="38" fillId="0" borderId="0" applyFill="0" applyBorder="0" applyProtection="0"/>
    <xf numFmtId="0" fontId="38" fillId="0" borderId="0" applyNumberFormat="0" applyFill="0" applyBorder="0" applyProtection="0"/>
    <xf numFmtId="1" fontId="37" fillId="0" borderId="0" applyFill="0" applyBorder="0" applyProtection="0">
      <alignment horizontal="center"/>
    </xf>
    <xf numFmtId="167" fontId="37" fillId="0" borderId="0" applyFill="0" applyBorder="0" applyProtection="0"/>
    <xf numFmtId="0" fontId="39" fillId="0" borderId="0" applyNumberFormat="0" applyFill="0" applyBorder="0" applyProtection="0"/>
    <xf numFmtId="0" fontId="37" fillId="0" borderId="0" applyNumberFormat="0" applyFill="0" applyBorder="0" applyAlignment="0" applyProtection="0"/>
    <xf numFmtId="168" fontId="37" fillId="0" borderId="0" applyFill="0" applyBorder="0" applyProtection="0"/>
    <xf numFmtId="40" fontId="37" fillId="0" borderId="0" applyFill="0" applyBorder="0" applyProtection="0"/>
    <xf numFmtId="0" fontId="12" fillId="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69" fontId="37" fillId="0" borderId="0" applyFill="0" applyBorder="0" applyProtection="0"/>
    <xf numFmtId="0" fontId="37" fillId="0" borderId="0" applyNumberFormat="0" applyFill="0" applyBorder="0" applyProtection="0"/>
    <xf numFmtId="170" fontId="37" fillId="0" borderId="0" applyFill="0" applyBorder="0" applyProtection="0">
      <alignment horizontal="right"/>
    </xf>
    <xf numFmtId="0" fontId="9" fillId="0" borderId="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0" fillId="0" borderId="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11" fillId="0" borderId="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6" borderId="8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45" fillId="0" borderId="0" applyAlignment="0"/>
    <xf numFmtId="0" fontId="18" fillId="0" borderId="10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4" fillId="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57" borderId="0" applyAlignment="0"/>
    <xf numFmtId="0" fontId="49" fillId="34" borderId="0" applyAlignment="0"/>
    <xf numFmtId="0" fontId="50" fillId="0" borderId="0" applyAlignment="0"/>
    <xf numFmtId="0" fontId="2" fillId="0" borderId="0"/>
    <xf numFmtId="0" fontId="34" fillId="0" borderId="0"/>
    <xf numFmtId="0" fontId="3" fillId="0" borderId="0"/>
    <xf numFmtId="0" fontId="3" fillId="0" borderId="0"/>
    <xf numFmtId="0" fontId="4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/>
    <xf numFmtId="0" fontId="2" fillId="9" borderId="12" applyNumberFormat="0" applyFont="0" applyAlignment="0" applyProtection="0"/>
    <xf numFmtId="0" fontId="2" fillId="9" borderId="12" applyNumberFormat="0" applyFont="0" applyAlignment="0" applyProtection="0"/>
    <xf numFmtId="0" fontId="2" fillId="9" borderId="12" applyNumberFormat="0" applyFont="0" applyAlignment="0" applyProtection="0"/>
    <xf numFmtId="0" fontId="2" fillId="9" borderId="12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2" fillId="9" borderId="12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5" fillId="58" borderId="19" applyNumberFormat="0" applyFont="0" applyAlignment="0" applyProtection="0"/>
    <xf numFmtId="0" fontId="16" fillId="7" borderId="9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0" fontId="51" fillId="53" borderId="20" applyNumberFormat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59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57" fillId="0" borderId="0" applyAlignment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Alignment="0"/>
    <xf numFmtId="0" fontId="55" fillId="0" borderId="0" applyAlignment="0">
      <alignment wrapText="1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63" fillId="0" borderId="0" xfId="0" applyFont="1"/>
    <xf numFmtId="0" fontId="63" fillId="0" borderId="0" xfId="0" applyFont="1" applyFill="1"/>
    <xf numFmtId="0" fontId="67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3" fontId="23" fillId="0" borderId="0" xfId="29" applyNumberFormat="1" applyFont="1" applyFill="1"/>
    <xf numFmtId="3" fontId="4" fillId="0" borderId="0" xfId="29" applyNumberFormat="1" applyFont="1" applyFill="1"/>
    <xf numFmtId="3" fontId="23" fillId="0" borderId="0" xfId="28" applyNumberFormat="1" applyFont="1" applyFill="1"/>
    <xf numFmtId="3" fontId="25" fillId="0" borderId="0" xfId="28" applyNumberFormat="1" applyFont="1" applyFill="1"/>
    <xf numFmtId="3" fontId="4" fillId="0" borderId="0" xfId="28" applyNumberFormat="1" applyFont="1" applyFill="1"/>
    <xf numFmtId="3" fontId="26" fillId="0" borderId="0" xfId="28" applyNumberFormat="1" applyFont="1" applyFill="1" applyBorder="1"/>
    <xf numFmtId="3" fontId="23" fillId="0" borderId="22" xfId="28" applyNumberFormat="1" applyFont="1" applyFill="1" applyBorder="1"/>
    <xf numFmtId="3" fontId="4" fillId="0" borderId="22" xfId="28" applyNumberFormat="1" applyFont="1" applyFill="1" applyBorder="1"/>
    <xf numFmtId="3" fontId="23" fillId="0" borderId="22" xfId="28" applyNumberFormat="1" applyFont="1" applyFill="1" applyBorder="1" applyAlignment="1">
      <alignment wrapText="1"/>
    </xf>
    <xf numFmtId="3" fontId="4" fillId="0" borderId="0" xfId="28" applyNumberFormat="1" applyFont="1" applyFill="1" applyBorder="1"/>
    <xf numFmtId="3" fontId="26" fillId="0" borderId="22" xfId="28" applyNumberFormat="1" applyFont="1" applyFill="1" applyBorder="1"/>
    <xf numFmtId="3" fontId="25" fillId="0" borderId="0" xfId="28" applyNumberFormat="1" applyFont="1" applyFill="1" applyBorder="1"/>
    <xf numFmtId="3" fontId="4" fillId="0" borderId="22" xfId="28" applyNumberFormat="1" applyFont="1" applyFill="1" applyBorder="1" applyAlignment="1">
      <alignment horizontal="left"/>
    </xf>
    <xf numFmtId="3" fontId="23" fillId="0" borderId="22" xfId="28" applyNumberFormat="1" applyFont="1" applyFill="1" applyBorder="1" applyAlignment="1">
      <alignment horizontal="left"/>
    </xf>
    <xf numFmtId="3" fontId="25" fillId="0" borderId="0" xfId="28" applyNumberFormat="1" applyFont="1" applyFill="1" applyAlignment="1">
      <alignment horizontal="left"/>
    </xf>
    <xf numFmtId="3" fontId="68" fillId="0" borderId="22" xfId="28" applyNumberFormat="1" applyFont="1" applyFill="1" applyBorder="1"/>
    <xf numFmtId="3" fontId="26" fillId="0" borderId="22" xfId="28" applyNumberFormat="1" applyFont="1" applyFill="1" applyBorder="1" applyAlignment="1">
      <alignment horizontal="left"/>
    </xf>
    <xf numFmtId="3" fontId="23" fillId="0" borderId="23" xfId="28" applyNumberFormat="1" applyFont="1" applyFill="1" applyBorder="1" applyAlignment="1">
      <alignment wrapText="1"/>
    </xf>
    <xf numFmtId="38" fontId="4" fillId="0" borderId="0" xfId="29" applyNumberFormat="1" applyFont="1" applyFill="1" applyAlignment="1">
      <alignment horizontal="center"/>
    </xf>
    <xf numFmtId="38" fontId="68" fillId="0" borderId="0" xfId="29" applyNumberFormat="1" applyFont="1" applyFill="1" applyAlignment="1">
      <alignment horizontal="center"/>
    </xf>
    <xf numFmtId="38" fontId="23" fillId="0" borderId="0" xfId="28" applyNumberFormat="1" applyFont="1" applyFill="1" applyAlignment="1">
      <alignment horizontal="center"/>
    </xf>
    <xf numFmtId="38" fontId="23" fillId="0" borderId="0" xfId="30" applyNumberFormat="1" applyFont="1" applyFill="1" applyAlignment="1">
      <alignment horizontal="center"/>
    </xf>
    <xf numFmtId="38" fontId="23" fillId="0" borderId="22" xfId="28" applyNumberFormat="1" applyFont="1" applyFill="1" applyBorder="1" applyAlignment="1">
      <alignment wrapText="1"/>
    </xf>
    <xf numFmtId="38" fontId="23" fillId="0" borderId="22" xfId="28" applyNumberFormat="1" applyFont="1" applyFill="1" applyBorder="1" applyAlignment="1">
      <alignment horizontal="center" wrapText="1"/>
    </xf>
    <xf numFmtId="38" fontId="23" fillId="0" borderId="22" xfId="28" applyNumberFormat="1" applyFont="1" applyFill="1" applyBorder="1" applyAlignment="1">
      <alignment horizontal="center"/>
    </xf>
    <xf numFmtId="38" fontId="25" fillId="0" borderId="0" xfId="28" applyNumberFormat="1" applyFont="1" applyFill="1" applyAlignment="1">
      <alignment horizontal="center"/>
    </xf>
    <xf numFmtId="38" fontId="4" fillId="0" borderId="0" xfId="28" applyNumberFormat="1" applyFont="1" applyFill="1" applyAlignment="1">
      <alignment horizontal="center"/>
    </xf>
    <xf numFmtId="38" fontId="27" fillId="0" borderId="0" xfId="28" applyNumberFormat="1" applyFont="1" applyFill="1" applyAlignment="1">
      <alignment horizontal="center"/>
    </xf>
    <xf numFmtId="38" fontId="24" fillId="0" borderId="0" xfId="28" applyNumberFormat="1" applyFont="1" applyFill="1" applyAlignment="1">
      <alignment horizontal="center"/>
    </xf>
    <xf numFmtId="38" fontId="4" fillId="0" borderId="0" xfId="28" applyNumberFormat="1" applyFont="1" applyFill="1" applyBorder="1" applyAlignment="1">
      <alignment horizontal="center"/>
    </xf>
    <xf numFmtId="38" fontId="4" fillId="0" borderId="22" xfId="28" applyNumberFormat="1" applyFont="1" applyFill="1" applyBorder="1" applyAlignment="1">
      <alignment horizontal="center"/>
    </xf>
    <xf numFmtId="38" fontId="4" fillId="2" borderId="22" xfId="28" applyNumberFormat="1" applyFont="1" applyFill="1" applyBorder="1" applyAlignment="1" applyProtection="1">
      <alignment horizontal="center"/>
      <protection locked="0"/>
    </xf>
    <xf numFmtId="38" fontId="23" fillId="2" borderId="22" xfId="28" applyNumberFormat="1" applyFont="1" applyFill="1" applyBorder="1" applyAlignment="1" applyProtection="1">
      <alignment horizontal="center"/>
      <protection locked="0"/>
    </xf>
    <xf numFmtId="171" fontId="23" fillId="0" borderId="0" xfId="2" applyNumberFormat="1" applyFont="1"/>
    <xf numFmtId="171" fontId="4" fillId="0" borderId="0" xfId="2" applyNumberFormat="1" applyFont="1"/>
    <xf numFmtId="171" fontId="4" fillId="0" borderId="0" xfId="2" applyNumberFormat="1" applyFont="1" applyFill="1" applyBorder="1"/>
    <xf numFmtId="171" fontId="4" fillId="0" borderId="0" xfId="2" applyNumberFormat="1" applyFont="1" applyFill="1"/>
    <xf numFmtId="171" fontId="62" fillId="0" borderId="0" xfId="2" applyNumberFormat="1" applyFont="1" applyBorder="1"/>
    <xf numFmtId="171" fontId="4" fillId="0" borderId="0" xfId="2" applyNumberFormat="1" applyFont="1" applyBorder="1"/>
    <xf numFmtId="171" fontId="23" fillId="0" borderId="1" xfId="2" applyNumberFormat="1" applyFont="1" applyFill="1" applyBorder="1" applyAlignment="1">
      <alignment horizontal="center"/>
    </xf>
    <xf numFmtId="171" fontId="23" fillId="0" borderId="0" xfId="2" applyNumberFormat="1" applyFont="1" applyFill="1" applyBorder="1" applyAlignment="1">
      <alignment horizontal="center"/>
    </xf>
    <xf numFmtId="171" fontId="4" fillId="0" borderId="2" xfId="2" applyNumberFormat="1" applyFont="1" applyFill="1" applyBorder="1" applyAlignment="1">
      <alignment horizontal="center"/>
    </xf>
    <xf numFmtId="171" fontId="4" fillId="0" borderId="0" xfId="2" applyNumberFormat="1" applyFont="1" applyFill="1" applyBorder="1" applyAlignment="1">
      <alignment horizontal="center"/>
    </xf>
    <xf numFmtId="171" fontId="23" fillId="0" borderId="0" xfId="2" applyNumberFormat="1" applyFont="1" applyFill="1" applyBorder="1"/>
    <xf numFmtId="171" fontId="4" fillId="0" borderId="0" xfId="1" applyNumberFormat="1" applyFont="1" applyFill="1" applyBorder="1" applyAlignment="1">
      <alignment horizontal="center"/>
    </xf>
    <xf numFmtId="171" fontId="4" fillId="0" borderId="2" xfId="2" applyNumberFormat="1" applyFont="1" applyBorder="1"/>
    <xf numFmtId="171" fontId="23" fillId="0" borderId="3" xfId="2" applyNumberFormat="1" applyFont="1" applyFill="1" applyBorder="1"/>
    <xf numFmtId="171" fontId="23" fillId="0" borderId="3" xfId="1" applyNumberFormat="1" applyFont="1" applyFill="1" applyBorder="1"/>
    <xf numFmtId="171" fontId="23" fillId="0" borderId="0" xfId="1" applyNumberFormat="1" applyFont="1" applyFill="1" applyBorder="1"/>
    <xf numFmtId="171" fontId="62" fillId="0" borderId="0" xfId="1" applyNumberFormat="1" applyFont="1" applyBorder="1"/>
    <xf numFmtId="171" fontId="4" fillId="0" borderId="0" xfId="1" applyNumberFormat="1" applyFont="1"/>
    <xf numFmtId="171" fontId="23" fillId="0" borderId="0" xfId="2" applyNumberFormat="1" applyFont="1" applyBorder="1"/>
    <xf numFmtId="171" fontId="26" fillId="0" borderId="0" xfId="2" applyNumberFormat="1" applyFont="1" applyFill="1" applyBorder="1"/>
    <xf numFmtId="171" fontId="4" fillId="0" borderId="0" xfId="1" applyNumberFormat="1" applyFont="1" applyFill="1" applyBorder="1"/>
    <xf numFmtId="171" fontId="4" fillId="0" borderId="0" xfId="1" applyNumberFormat="1" applyFont="1" applyBorder="1"/>
    <xf numFmtId="171" fontId="26" fillId="0" borderId="0" xfId="2" applyNumberFormat="1" applyFont="1" applyBorder="1"/>
    <xf numFmtId="171" fontId="23" fillId="0" borderId="1" xfId="2" applyNumberFormat="1" applyFont="1" applyBorder="1"/>
    <xf numFmtId="171" fontId="23" fillId="0" borderId="2" xfId="2" applyNumberFormat="1" applyFont="1" applyFill="1" applyBorder="1"/>
    <xf numFmtId="171" fontId="23" fillId="0" borderId="3" xfId="980" applyNumberFormat="1" applyFont="1" applyFill="1" applyBorder="1"/>
    <xf numFmtId="171" fontId="23" fillId="0" borderId="0" xfId="980" applyNumberFormat="1" applyFont="1" applyFill="1" applyBorder="1"/>
    <xf numFmtId="171" fontId="62" fillId="0" borderId="0" xfId="980" applyNumberFormat="1" applyFont="1" applyBorder="1"/>
    <xf numFmtId="172" fontId="4" fillId="0" borderId="0" xfId="2" applyNumberFormat="1" applyFont="1"/>
    <xf numFmtId="171" fontId="4" fillId="0" borderId="1" xfId="2" applyNumberFormat="1" applyFont="1" applyBorder="1"/>
    <xf numFmtId="171" fontId="4" fillId="0" borderId="3" xfId="980" applyNumberFormat="1" applyFont="1" applyBorder="1"/>
    <xf numFmtId="172" fontId="4" fillId="0" borderId="2" xfId="2" applyNumberFormat="1" applyFont="1" applyBorder="1"/>
    <xf numFmtId="171" fontId="4" fillId="2" borderId="4" xfId="1" applyNumberFormat="1" applyFont="1" applyFill="1" applyBorder="1" applyAlignment="1" applyProtection="1">
      <alignment horizontal="center"/>
      <protection locked="0"/>
    </xf>
    <xf numFmtId="171" fontId="4" fillId="2" borderId="22" xfId="1" applyNumberFormat="1" applyFont="1" applyFill="1" applyBorder="1" applyAlignment="1" applyProtection="1">
      <alignment horizontal="center"/>
      <protection locked="0"/>
    </xf>
    <xf numFmtId="171" fontId="4" fillId="2" borderId="4" xfId="1" applyNumberFormat="1" applyFont="1" applyFill="1" applyBorder="1" applyProtection="1">
      <protection locked="0"/>
    </xf>
    <xf numFmtId="171" fontId="4" fillId="2" borderId="22" xfId="1" applyNumberFormat="1" applyFont="1" applyFill="1" applyBorder="1" applyProtection="1">
      <protection locked="0"/>
    </xf>
    <xf numFmtId="0" fontId="1" fillId="0" borderId="0" xfId="981"/>
    <xf numFmtId="0" fontId="6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38" fontId="4" fillId="0" borderId="23" xfId="28" applyNumberFormat="1" applyFont="1" applyFill="1" applyBorder="1" applyAlignment="1">
      <alignment horizontal="center"/>
    </xf>
    <xf numFmtId="38" fontId="4" fillId="0" borderId="24" xfId="28" applyNumberFormat="1" applyFont="1" applyFill="1" applyBorder="1" applyAlignment="1">
      <alignment horizontal="center"/>
    </xf>
    <xf numFmtId="38" fontId="4" fillId="2" borderId="23" xfId="28" applyNumberFormat="1" applyFont="1" applyFill="1" applyBorder="1" applyAlignment="1" applyProtection="1">
      <alignment horizontal="center" vertical="center"/>
      <protection locked="0"/>
    </xf>
    <xf numFmtId="38" fontId="4" fillId="2" borderId="24" xfId="28" applyNumberFormat="1" applyFont="1" applyFill="1" applyBorder="1" applyAlignment="1" applyProtection="1">
      <alignment horizontal="center" vertical="center"/>
      <protection locked="0"/>
    </xf>
    <xf numFmtId="171" fontId="23" fillId="0" borderId="2" xfId="2" applyNumberFormat="1" applyFont="1" applyFill="1" applyBorder="1" applyAlignment="1">
      <alignment horizontal="center"/>
    </xf>
  </cellXfs>
  <cellStyles count="982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 2" xfId="14" xr:uid="{00000000-0005-0000-0000-000071010000}"/>
    <cellStyle name="Input 2" xfId="387" xr:uid="{00000000-0005-0000-0000-000072010000}"/>
    <cellStyle name="Input 2 2" xfId="388" xr:uid="{00000000-0005-0000-0000-000073010000}"/>
    <cellStyle name="Input 3" xfId="389" xr:uid="{00000000-0005-0000-0000-000074010000}"/>
    <cellStyle name="Input 3 10" xfId="390" xr:uid="{00000000-0005-0000-0000-000075010000}"/>
    <cellStyle name="Input 3 10 2" xfId="391" xr:uid="{00000000-0005-0000-0000-000076010000}"/>
    <cellStyle name="Input 3 11" xfId="392" xr:uid="{00000000-0005-0000-0000-000077010000}"/>
    <cellStyle name="Input 3 2" xfId="393" xr:uid="{00000000-0005-0000-0000-000078010000}"/>
    <cellStyle name="Input 3 2 10" xfId="394" xr:uid="{00000000-0005-0000-0000-000079010000}"/>
    <cellStyle name="Input 3 2 2" xfId="395" xr:uid="{00000000-0005-0000-0000-00007A010000}"/>
    <cellStyle name="Input 3 2 2 2" xfId="396" xr:uid="{00000000-0005-0000-0000-00007B010000}"/>
    <cellStyle name="Input 3 2 2 2 2" xfId="397" xr:uid="{00000000-0005-0000-0000-00007C010000}"/>
    <cellStyle name="Input 3 2 2 3" xfId="398" xr:uid="{00000000-0005-0000-0000-00007D010000}"/>
    <cellStyle name="Input 3 2 3" xfId="399" xr:uid="{00000000-0005-0000-0000-00007E010000}"/>
    <cellStyle name="Input 3 2 3 2" xfId="400" xr:uid="{00000000-0005-0000-0000-00007F010000}"/>
    <cellStyle name="Input 3 2 3 2 2" xfId="401" xr:uid="{00000000-0005-0000-0000-000080010000}"/>
    <cellStyle name="Input 3 2 3 3" xfId="402" xr:uid="{00000000-0005-0000-0000-000081010000}"/>
    <cellStyle name="Input 3 2 4" xfId="403" xr:uid="{00000000-0005-0000-0000-000082010000}"/>
    <cellStyle name="Input 3 2 4 2" xfId="404" xr:uid="{00000000-0005-0000-0000-000083010000}"/>
    <cellStyle name="Input 3 2 4 2 2" xfId="405" xr:uid="{00000000-0005-0000-0000-000084010000}"/>
    <cellStyle name="Input 3 2 4 3" xfId="406" xr:uid="{00000000-0005-0000-0000-000085010000}"/>
    <cellStyle name="Input 3 2 5" xfId="407" xr:uid="{00000000-0005-0000-0000-000086010000}"/>
    <cellStyle name="Input 3 2 5 2" xfId="408" xr:uid="{00000000-0005-0000-0000-000087010000}"/>
    <cellStyle name="Input 3 2 5 2 2" xfId="409" xr:uid="{00000000-0005-0000-0000-000088010000}"/>
    <cellStyle name="Input 3 2 5 3" xfId="410" xr:uid="{00000000-0005-0000-0000-000089010000}"/>
    <cellStyle name="Input 3 2 6" xfId="411" xr:uid="{00000000-0005-0000-0000-00008A010000}"/>
    <cellStyle name="Input 3 2 6 2" xfId="412" xr:uid="{00000000-0005-0000-0000-00008B010000}"/>
    <cellStyle name="Input 3 2 6 2 2" xfId="413" xr:uid="{00000000-0005-0000-0000-00008C010000}"/>
    <cellStyle name="Input 3 2 6 3" xfId="414" xr:uid="{00000000-0005-0000-0000-00008D010000}"/>
    <cellStyle name="Input 3 2 7" xfId="415" xr:uid="{00000000-0005-0000-0000-00008E010000}"/>
    <cellStyle name="Input 3 2 7 2" xfId="416" xr:uid="{00000000-0005-0000-0000-00008F010000}"/>
    <cellStyle name="Input 3 2 7 2 2" xfId="417" xr:uid="{00000000-0005-0000-0000-000090010000}"/>
    <cellStyle name="Input 3 2 7 3" xfId="418" xr:uid="{00000000-0005-0000-0000-000091010000}"/>
    <cellStyle name="Input 3 2 8" xfId="419" xr:uid="{00000000-0005-0000-0000-000092010000}"/>
    <cellStyle name="Input 3 2 8 2" xfId="420" xr:uid="{00000000-0005-0000-0000-000093010000}"/>
    <cellStyle name="Input 3 2 8 2 2" xfId="421" xr:uid="{00000000-0005-0000-0000-000094010000}"/>
    <cellStyle name="Input 3 2 8 3" xfId="422" xr:uid="{00000000-0005-0000-0000-000095010000}"/>
    <cellStyle name="Input 3 2 9" xfId="423" xr:uid="{00000000-0005-0000-0000-000096010000}"/>
    <cellStyle name="Input 3 2 9 2" xfId="424" xr:uid="{00000000-0005-0000-0000-000097010000}"/>
    <cellStyle name="Input 3 3" xfId="425" xr:uid="{00000000-0005-0000-0000-000098010000}"/>
    <cellStyle name="Input 3 3 2" xfId="426" xr:uid="{00000000-0005-0000-0000-000099010000}"/>
    <cellStyle name="Input 3 3 2 2" xfId="427" xr:uid="{00000000-0005-0000-0000-00009A010000}"/>
    <cellStyle name="Input 3 3 3" xfId="428" xr:uid="{00000000-0005-0000-0000-00009B010000}"/>
    <cellStyle name="Input 3 4" xfId="429" xr:uid="{00000000-0005-0000-0000-00009C010000}"/>
    <cellStyle name="Input 3 4 2" xfId="430" xr:uid="{00000000-0005-0000-0000-00009D010000}"/>
    <cellStyle name="Input 3 4 2 2" xfId="431" xr:uid="{00000000-0005-0000-0000-00009E010000}"/>
    <cellStyle name="Input 3 4 3" xfId="432" xr:uid="{00000000-0005-0000-0000-00009F010000}"/>
    <cellStyle name="Input 3 5" xfId="433" xr:uid="{00000000-0005-0000-0000-0000A0010000}"/>
    <cellStyle name="Input 3 5 2" xfId="434" xr:uid="{00000000-0005-0000-0000-0000A1010000}"/>
    <cellStyle name="Input 3 5 2 2" xfId="435" xr:uid="{00000000-0005-0000-0000-0000A2010000}"/>
    <cellStyle name="Input 3 5 3" xfId="436" xr:uid="{00000000-0005-0000-0000-0000A3010000}"/>
    <cellStyle name="Input 3 6" xfId="437" xr:uid="{00000000-0005-0000-0000-0000A4010000}"/>
    <cellStyle name="Input 3 6 2" xfId="438" xr:uid="{00000000-0005-0000-0000-0000A5010000}"/>
    <cellStyle name="Input 3 6 2 2" xfId="439" xr:uid="{00000000-0005-0000-0000-0000A6010000}"/>
    <cellStyle name="Input 3 6 3" xfId="440" xr:uid="{00000000-0005-0000-0000-0000A7010000}"/>
    <cellStyle name="Input 3 7" xfId="441" xr:uid="{00000000-0005-0000-0000-0000A8010000}"/>
    <cellStyle name="Input 3 7 2" xfId="442" xr:uid="{00000000-0005-0000-0000-0000A9010000}"/>
    <cellStyle name="Input 3 7 2 2" xfId="443" xr:uid="{00000000-0005-0000-0000-0000AA010000}"/>
    <cellStyle name="Input 3 7 3" xfId="444" xr:uid="{00000000-0005-0000-0000-0000AB010000}"/>
    <cellStyle name="Input 3 8" xfId="445" xr:uid="{00000000-0005-0000-0000-0000AC010000}"/>
    <cellStyle name="Input 3 8 2" xfId="446" xr:uid="{00000000-0005-0000-0000-0000AD010000}"/>
    <cellStyle name="Input 3 8 2 2" xfId="447" xr:uid="{00000000-0005-0000-0000-0000AE010000}"/>
    <cellStyle name="Input 3 8 3" xfId="448" xr:uid="{00000000-0005-0000-0000-0000AF010000}"/>
    <cellStyle name="Input 3 9" xfId="449" xr:uid="{00000000-0005-0000-0000-0000B0010000}"/>
    <cellStyle name="Input 3 9 2" xfId="450" xr:uid="{00000000-0005-0000-0000-0000B1010000}"/>
    <cellStyle name="Input 3 9 2 2" xfId="451" xr:uid="{00000000-0005-0000-0000-0000B2010000}"/>
    <cellStyle name="Input 3 9 3" xfId="452" xr:uid="{00000000-0005-0000-0000-0000B3010000}"/>
    <cellStyle name="Input 4" xfId="453" xr:uid="{00000000-0005-0000-0000-0000B4010000}"/>
    <cellStyle name="Input 4 10" xfId="454" xr:uid="{00000000-0005-0000-0000-0000B5010000}"/>
    <cellStyle name="Input 4 10 2" xfId="455" xr:uid="{00000000-0005-0000-0000-0000B6010000}"/>
    <cellStyle name="Input 4 11" xfId="456" xr:uid="{00000000-0005-0000-0000-0000B7010000}"/>
    <cellStyle name="Input 4 2" xfId="457" xr:uid="{00000000-0005-0000-0000-0000B8010000}"/>
    <cellStyle name="Input 4 2 10" xfId="458" xr:uid="{00000000-0005-0000-0000-0000B9010000}"/>
    <cellStyle name="Input 4 2 2" xfId="459" xr:uid="{00000000-0005-0000-0000-0000BA010000}"/>
    <cellStyle name="Input 4 2 2 2" xfId="460" xr:uid="{00000000-0005-0000-0000-0000BB010000}"/>
    <cellStyle name="Input 4 2 2 2 2" xfId="461" xr:uid="{00000000-0005-0000-0000-0000BC010000}"/>
    <cellStyle name="Input 4 2 2 3" xfId="462" xr:uid="{00000000-0005-0000-0000-0000BD010000}"/>
    <cellStyle name="Input 4 2 3" xfId="463" xr:uid="{00000000-0005-0000-0000-0000BE010000}"/>
    <cellStyle name="Input 4 2 3 2" xfId="464" xr:uid="{00000000-0005-0000-0000-0000BF010000}"/>
    <cellStyle name="Input 4 2 3 2 2" xfId="465" xr:uid="{00000000-0005-0000-0000-0000C0010000}"/>
    <cellStyle name="Input 4 2 3 3" xfId="466" xr:uid="{00000000-0005-0000-0000-0000C1010000}"/>
    <cellStyle name="Input 4 2 4" xfId="467" xr:uid="{00000000-0005-0000-0000-0000C2010000}"/>
    <cellStyle name="Input 4 2 4 2" xfId="468" xr:uid="{00000000-0005-0000-0000-0000C3010000}"/>
    <cellStyle name="Input 4 2 4 2 2" xfId="469" xr:uid="{00000000-0005-0000-0000-0000C4010000}"/>
    <cellStyle name="Input 4 2 4 3" xfId="470" xr:uid="{00000000-0005-0000-0000-0000C5010000}"/>
    <cellStyle name="Input 4 2 5" xfId="471" xr:uid="{00000000-0005-0000-0000-0000C6010000}"/>
    <cellStyle name="Input 4 2 5 2" xfId="472" xr:uid="{00000000-0005-0000-0000-0000C7010000}"/>
    <cellStyle name="Input 4 2 5 2 2" xfId="473" xr:uid="{00000000-0005-0000-0000-0000C8010000}"/>
    <cellStyle name="Input 4 2 5 3" xfId="474" xr:uid="{00000000-0005-0000-0000-0000C9010000}"/>
    <cellStyle name="Input 4 2 6" xfId="475" xr:uid="{00000000-0005-0000-0000-0000CA010000}"/>
    <cellStyle name="Input 4 2 6 2" xfId="476" xr:uid="{00000000-0005-0000-0000-0000CB010000}"/>
    <cellStyle name="Input 4 2 6 2 2" xfId="477" xr:uid="{00000000-0005-0000-0000-0000CC010000}"/>
    <cellStyle name="Input 4 2 6 3" xfId="478" xr:uid="{00000000-0005-0000-0000-0000CD010000}"/>
    <cellStyle name="Input 4 2 7" xfId="479" xr:uid="{00000000-0005-0000-0000-0000CE010000}"/>
    <cellStyle name="Input 4 2 7 2" xfId="480" xr:uid="{00000000-0005-0000-0000-0000CF010000}"/>
    <cellStyle name="Input 4 2 7 2 2" xfId="481" xr:uid="{00000000-0005-0000-0000-0000D0010000}"/>
    <cellStyle name="Input 4 2 7 3" xfId="482" xr:uid="{00000000-0005-0000-0000-0000D1010000}"/>
    <cellStyle name="Input 4 2 8" xfId="483" xr:uid="{00000000-0005-0000-0000-0000D2010000}"/>
    <cellStyle name="Input 4 2 8 2" xfId="484" xr:uid="{00000000-0005-0000-0000-0000D3010000}"/>
    <cellStyle name="Input 4 2 8 2 2" xfId="485" xr:uid="{00000000-0005-0000-0000-0000D4010000}"/>
    <cellStyle name="Input 4 2 8 3" xfId="486" xr:uid="{00000000-0005-0000-0000-0000D5010000}"/>
    <cellStyle name="Input 4 2 9" xfId="487" xr:uid="{00000000-0005-0000-0000-0000D6010000}"/>
    <cellStyle name="Input 4 2 9 2" xfId="488" xr:uid="{00000000-0005-0000-0000-0000D7010000}"/>
    <cellStyle name="Input 4 3" xfId="489" xr:uid="{00000000-0005-0000-0000-0000D8010000}"/>
    <cellStyle name="Input 4 3 2" xfId="490" xr:uid="{00000000-0005-0000-0000-0000D9010000}"/>
    <cellStyle name="Input 4 3 2 2" xfId="491" xr:uid="{00000000-0005-0000-0000-0000DA010000}"/>
    <cellStyle name="Input 4 3 3" xfId="492" xr:uid="{00000000-0005-0000-0000-0000DB010000}"/>
    <cellStyle name="Input 4 4" xfId="493" xr:uid="{00000000-0005-0000-0000-0000DC010000}"/>
    <cellStyle name="Input 4 4 2" xfId="494" xr:uid="{00000000-0005-0000-0000-0000DD010000}"/>
    <cellStyle name="Input 4 4 2 2" xfId="495" xr:uid="{00000000-0005-0000-0000-0000DE010000}"/>
    <cellStyle name="Input 4 4 3" xfId="496" xr:uid="{00000000-0005-0000-0000-0000DF010000}"/>
    <cellStyle name="Input 4 5" xfId="497" xr:uid="{00000000-0005-0000-0000-0000E0010000}"/>
    <cellStyle name="Input 4 5 2" xfId="498" xr:uid="{00000000-0005-0000-0000-0000E1010000}"/>
    <cellStyle name="Input 4 5 2 2" xfId="499" xr:uid="{00000000-0005-0000-0000-0000E2010000}"/>
    <cellStyle name="Input 4 5 3" xfId="500" xr:uid="{00000000-0005-0000-0000-0000E3010000}"/>
    <cellStyle name="Input 4 6" xfId="501" xr:uid="{00000000-0005-0000-0000-0000E4010000}"/>
    <cellStyle name="Input 4 6 2" xfId="502" xr:uid="{00000000-0005-0000-0000-0000E5010000}"/>
    <cellStyle name="Input 4 6 2 2" xfId="503" xr:uid="{00000000-0005-0000-0000-0000E6010000}"/>
    <cellStyle name="Input 4 6 3" xfId="504" xr:uid="{00000000-0005-0000-0000-0000E7010000}"/>
    <cellStyle name="Input 4 7" xfId="505" xr:uid="{00000000-0005-0000-0000-0000E8010000}"/>
    <cellStyle name="Input 4 7 2" xfId="506" xr:uid="{00000000-0005-0000-0000-0000E9010000}"/>
    <cellStyle name="Input 4 7 2 2" xfId="507" xr:uid="{00000000-0005-0000-0000-0000EA010000}"/>
    <cellStyle name="Input 4 7 3" xfId="508" xr:uid="{00000000-0005-0000-0000-0000EB010000}"/>
    <cellStyle name="Input 4 8" xfId="509" xr:uid="{00000000-0005-0000-0000-0000EC010000}"/>
    <cellStyle name="Input 4 8 2" xfId="510" xr:uid="{00000000-0005-0000-0000-0000ED010000}"/>
    <cellStyle name="Input 4 8 2 2" xfId="511" xr:uid="{00000000-0005-0000-0000-0000EE010000}"/>
    <cellStyle name="Input 4 8 3" xfId="512" xr:uid="{00000000-0005-0000-0000-0000EF010000}"/>
    <cellStyle name="Input 4 9" xfId="513" xr:uid="{00000000-0005-0000-0000-0000F0010000}"/>
    <cellStyle name="Input 4 9 2" xfId="514" xr:uid="{00000000-0005-0000-0000-0000F1010000}"/>
    <cellStyle name="Input 4 9 2 2" xfId="515" xr:uid="{00000000-0005-0000-0000-0000F2010000}"/>
    <cellStyle name="Input 4 9 3" xfId="516" xr:uid="{00000000-0005-0000-0000-0000F3010000}"/>
    <cellStyle name="Invisible" xfId="517" xr:uid="{00000000-0005-0000-0000-0000F4010000}"/>
    <cellStyle name="Linked Cell 2" xfId="518" xr:uid="{00000000-0005-0000-0000-0000F5010000}"/>
    <cellStyle name="Linked Cell 2 2" xfId="519" xr:uid="{00000000-0005-0000-0000-0000F6010000}"/>
    <cellStyle name="Linked Cell 3" xfId="520" xr:uid="{00000000-0005-0000-0000-0000F7010000}"/>
    <cellStyle name="Linked Cell 4" xfId="521" xr:uid="{00000000-0005-0000-0000-0000F8010000}"/>
    <cellStyle name="Neutral 2" xfId="522" xr:uid="{00000000-0005-0000-0000-0000F9010000}"/>
    <cellStyle name="Neutral 2 2" xfId="523" xr:uid="{00000000-0005-0000-0000-0000FA010000}"/>
    <cellStyle name="Neutral 3" xfId="524" xr:uid="{00000000-0005-0000-0000-0000FB010000}"/>
    <cellStyle name="Neutral 4" xfId="525" xr:uid="{00000000-0005-0000-0000-0000FC010000}"/>
    <cellStyle name="NewColumnHeaderNormal" xfId="526" xr:uid="{00000000-0005-0000-0000-0000FD010000}"/>
    <cellStyle name="NewSectionHeaderNormal" xfId="527" xr:uid="{00000000-0005-0000-0000-0000FE010000}"/>
    <cellStyle name="NewTitleNormal" xfId="528" xr:uid="{00000000-0005-0000-0000-0000FF010000}"/>
    <cellStyle name="Normal" xfId="0" builtinId="0"/>
    <cellStyle name="Normal 10" xfId="529" xr:uid="{00000000-0005-0000-0000-000001020000}"/>
    <cellStyle name="Normal 11" xfId="530" xr:uid="{00000000-0005-0000-0000-000002020000}"/>
    <cellStyle name="Normal 12" xfId="981" xr:uid="{15EE7CDA-BD74-F144-A340-955BB06BFCCA}"/>
    <cellStyle name="Normal 2" xfId="15" xr:uid="{00000000-0005-0000-0000-000003020000}"/>
    <cellStyle name="Normal 2 2" xfId="16" xr:uid="{00000000-0005-0000-0000-000004020000}"/>
    <cellStyle name="Normal 2 2 2" xfId="28" xr:uid="{00000000-0005-0000-0000-000005020000}"/>
    <cellStyle name="Normal 2 2 2 2" xfId="29" xr:uid="{00000000-0005-0000-0000-000006020000}"/>
    <cellStyle name="Normal 2 2 2 3" xfId="531" xr:uid="{00000000-0005-0000-0000-000007020000}"/>
    <cellStyle name="Normal 2 3" xfId="532" xr:uid="{00000000-0005-0000-0000-000008020000}"/>
    <cellStyle name="Normal 2 4" xfId="533" xr:uid="{00000000-0005-0000-0000-000009020000}"/>
    <cellStyle name="Normal 2 5" xfId="534" xr:uid="{00000000-0005-0000-0000-00000A020000}"/>
    <cellStyle name="Normal 3" xfId="17" xr:uid="{00000000-0005-0000-0000-00000B020000}"/>
    <cellStyle name="Normal 3 2" xfId="535" xr:uid="{00000000-0005-0000-0000-00000C020000}"/>
    <cellStyle name="Normal 3 2 2" xfId="536" xr:uid="{00000000-0005-0000-0000-00000D020000}"/>
    <cellStyle name="Normal 3 2 2 2" xfId="537" xr:uid="{00000000-0005-0000-0000-00000E020000}"/>
    <cellStyle name="Normal 3 2 2 3" xfId="538" xr:uid="{00000000-0005-0000-0000-00000F020000}"/>
    <cellStyle name="Normal 3 3" xfId="539" xr:uid="{00000000-0005-0000-0000-000010020000}"/>
    <cellStyle name="Normal 4" xfId="18" xr:uid="{00000000-0005-0000-0000-000011020000}"/>
    <cellStyle name="Normal 4 2" xfId="19" xr:uid="{00000000-0005-0000-0000-000012020000}"/>
    <cellStyle name="Normal 4 2 2" xfId="540" xr:uid="{00000000-0005-0000-0000-000013020000}"/>
    <cellStyle name="Normal 4 2 3" xfId="541" xr:uid="{00000000-0005-0000-0000-000014020000}"/>
    <cellStyle name="Normal 5" xfId="20" xr:uid="{00000000-0005-0000-0000-000015020000}"/>
    <cellStyle name="Normal 5 2" xfId="31" xr:uid="{00000000-0005-0000-0000-000016020000}"/>
    <cellStyle name="Normal 5 2 2" xfId="542" xr:uid="{00000000-0005-0000-0000-000017020000}"/>
    <cellStyle name="Normal 5 2 3" xfId="543" xr:uid="{00000000-0005-0000-0000-000018020000}"/>
    <cellStyle name="Normal 5 2 4" xfId="544" xr:uid="{00000000-0005-0000-0000-000019020000}"/>
    <cellStyle name="Normal 5 3" xfId="545" xr:uid="{00000000-0005-0000-0000-00001A020000}"/>
    <cellStyle name="Normal 5 3 2" xfId="546" xr:uid="{00000000-0005-0000-0000-00001B020000}"/>
    <cellStyle name="Normal 5 3 3" xfId="547" xr:uid="{00000000-0005-0000-0000-00001C020000}"/>
    <cellStyle name="Normal 5 3 4" xfId="548" xr:uid="{00000000-0005-0000-0000-00001D020000}"/>
    <cellStyle name="Normal 5 4" xfId="549" xr:uid="{00000000-0005-0000-0000-00001E020000}"/>
    <cellStyle name="Normal 5 4 2" xfId="550" xr:uid="{00000000-0005-0000-0000-00001F020000}"/>
    <cellStyle name="Normal 5 4 3" xfId="551" xr:uid="{00000000-0005-0000-0000-000020020000}"/>
    <cellStyle name="Normal 5 4 4" xfId="552" xr:uid="{00000000-0005-0000-0000-000021020000}"/>
    <cellStyle name="Normal 5 5" xfId="553" xr:uid="{00000000-0005-0000-0000-000022020000}"/>
    <cellStyle name="Normal 5 6" xfId="554" xr:uid="{00000000-0005-0000-0000-000023020000}"/>
    <cellStyle name="Normal 5 7" xfId="555" xr:uid="{00000000-0005-0000-0000-000024020000}"/>
    <cellStyle name="Normal 6" xfId="21" xr:uid="{00000000-0005-0000-0000-000025020000}"/>
    <cellStyle name="Normal 6 2" xfId="22" xr:uid="{00000000-0005-0000-0000-000026020000}"/>
    <cellStyle name="Normal 7" xfId="23" xr:uid="{00000000-0005-0000-0000-000027020000}"/>
    <cellStyle name="Normal 7 2" xfId="556" xr:uid="{00000000-0005-0000-0000-000028020000}"/>
    <cellStyle name="Normal 7 3" xfId="557" xr:uid="{00000000-0005-0000-0000-000029020000}"/>
    <cellStyle name="Normal 7 4" xfId="558" xr:uid="{00000000-0005-0000-0000-00002A020000}"/>
    <cellStyle name="Normal 7 5" xfId="559" xr:uid="{00000000-0005-0000-0000-00002B020000}"/>
    <cellStyle name="Normal 8" xfId="560" xr:uid="{00000000-0005-0000-0000-00002C020000}"/>
    <cellStyle name="Normal 8 2" xfId="561" xr:uid="{00000000-0005-0000-0000-00002D020000}"/>
    <cellStyle name="Normal 8 2 2" xfId="562" xr:uid="{00000000-0005-0000-0000-00002E020000}"/>
    <cellStyle name="Normal 8 2 2 2" xfId="563" xr:uid="{00000000-0005-0000-0000-00002F020000}"/>
    <cellStyle name="Normal 8 2 3" xfId="564" xr:uid="{00000000-0005-0000-0000-000030020000}"/>
    <cellStyle name="Normal 8 3" xfId="565" xr:uid="{00000000-0005-0000-0000-000031020000}"/>
    <cellStyle name="Normal 9" xfId="566" xr:uid="{00000000-0005-0000-0000-000032020000}"/>
    <cellStyle name="Normal 9 2" xfId="567" xr:uid="{00000000-0005-0000-0000-000033020000}"/>
    <cellStyle name="Normal_PSCB financials reporting template" xfId="2" xr:uid="{00000000-0005-0000-0000-000034020000}"/>
    <cellStyle name="Note 2" xfId="568" xr:uid="{00000000-0005-0000-0000-000035020000}"/>
    <cellStyle name="Note 2 2" xfId="569" xr:uid="{00000000-0005-0000-0000-000036020000}"/>
    <cellStyle name="Note 2 3" xfId="570" xr:uid="{00000000-0005-0000-0000-000037020000}"/>
    <cellStyle name="Note 2 4" xfId="571" xr:uid="{00000000-0005-0000-0000-000038020000}"/>
    <cellStyle name="Note 2 5" xfId="572" xr:uid="{00000000-0005-0000-0000-000039020000}"/>
    <cellStyle name="Note 3" xfId="573" xr:uid="{00000000-0005-0000-0000-00003A020000}"/>
    <cellStyle name="Note 3 10" xfId="574" xr:uid="{00000000-0005-0000-0000-00003B020000}"/>
    <cellStyle name="Note 3 10 2" xfId="575" xr:uid="{00000000-0005-0000-0000-00003C020000}"/>
    <cellStyle name="Note 3 11" xfId="576" xr:uid="{00000000-0005-0000-0000-00003D020000}"/>
    <cellStyle name="Note 3 2" xfId="577" xr:uid="{00000000-0005-0000-0000-00003E020000}"/>
    <cellStyle name="Note 3 2 10" xfId="578" xr:uid="{00000000-0005-0000-0000-00003F020000}"/>
    <cellStyle name="Note 3 2 2" xfId="579" xr:uid="{00000000-0005-0000-0000-000040020000}"/>
    <cellStyle name="Note 3 2 2 2" xfId="580" xr:uid="{00000000-0005-0000-0000-000041020000}"/>
    <cellStyle name="Note 3 2 2 2 2" xfId="581" xr:uid="{00000000-0005-0000-0000-000042020000}"/>
    <cellStyle name="Note 3 2 2 3" xfId="582" xr:uid="{00000000-0005-0000-0000-000043020000}"/>
    <cellStyle name="Note 3 2 3" xfId="583" xr:uid="{00000000-0005-0000-0000-000044020000}"/>
    <cellStyle name="Note 3 2 3 2" xfId="584" xr:uid="{00000000-0005-0000-0000-000045020000}"/>
    <cellStyle name="Note 3 2 3 2 2" xfId="585" xr:uid="{00000000-0005-0000-0000-000046020000}"/>
    <cellStyle name="Note 3 2 3 3" xfId="586" xr:uid="{00000000-0005-0000-0000-000047020000}"/>
    <cellStyle name="Note 3 2 4" xfId="587" xr:uid="{00000000-0005-0000-0000-000048020000}"/>
    <cellStyle name="Note 3 2 4 2" xfId="588" xr:uid="{00000000-0005-0000-0000-000049020000}"/>
    <cellStyle name="Note 3 2 4 2 2" xfId="589" xr:uid="{00000000-0005-0000-0000-00004A020000}"/>
    <cellStyle name="Note 3 2 4 3" xfId="590" xr:uid="{00000000-0005-0000-0000-00004B020000}"/>
    <cellStyle name="Note 3 2 5" xfId="591" xr:uid="{00000000-0005-0000-0000-00004C020000}"/>
    <cellStyle name="Note 3 2 5 2" xfId="592" xr:uid="{00000000-0005-0000-0000-00004D020000}"/>
    <cellStyle name="Note 3 2 5 2 2" xfId="593" xr:uid="{00000000-0005-0000-0000-00004E020000}"/>
    <cellStyle name="Note 3 2 5 3" xfId="594" xr:uid="{00000000-0005-0000-0000-00004F020000}"/>
    <cellStyle name="Note 3 2 6" xfId="595" xr:uid="{00000000-0005-0000-0000-000050020000}"/>
    <cellStyle name="Note 3 2 6 2" xfId="596" xr:uid="{00000000-0005-0000-0000-000051020000}"/>
    <cellStyle name="Note 3 2 6 2 2" xfId="597" xr:uid="{00000000-0005-0000-0000-000052020000}"/>
    <cellStyle name="Note 3 2 6 3" xfId="598" xr:uid="{00000000-0005-0000-0000-000053020000}"/>
    <cellStyle name="Note 3 2 7" xfId="599" xr:uid="{00000000-0005-0000-0000-000054020000}"/>
    <cellStyle name="Note 3 2 7 2" xfId="600" xr:uid="{00000000-0005-0000-0000-000055020000}"/>
    <cellStyle name="Note 3 2 7 2 2" xfId="601" xr:uid="{00000000-0005-0000-0000-000056020000}"/>
    <cellStyle name="Note 3 2 7 3" xfId="602" xr:uid="{00000000-0005-0000-0000-000057020000}"/>
    <cellStyle name="Note 3 2 8" xfId="603" xr:uid="{00000000-0005-0000-0000-000058020000}"/>
    <cellStyle name="Note 3 2 8 2" xfId="604" xr:uid="{00000000-0005-0000-0000-000059020000}"/>
    <cellStyle name="Note 3 2 8 2 2" xfId="605" xr:uid="{00000000-0005-0000-0000-00005A020000}"/>
    <cellStyle name="Note 3 2 8 3" xfId="606" xr:uid="{00000000-0005-0000-0000-00005B020000}"/>
    <cellStyle name="Note 3 2 9" xfId="607" xr:uid="{00000000-0005-0000-0000-00005C020000}"/>
    <cellStyle name="Note 3 2 9 2" xfId="608" xr:uid="{00000000-0005-0000-0000-00005D020000}"/>
    <cellStyle name="Note 3 3" xfId="609" xr:uid="{00000000-0005-0000-0000-00005E020000}"/>
    <cellStyle name="Note 3 3 2" xfId="610" xr:uid="{00000000-0005-0000-0000-00005F020000}"/>
    <cellStyle name="Note 3 3 2 2" xfId="611" xr:uid="{00000000-0005-0000-0000-000060020000}"/>
    <cellStyle name="Note 3 3 3" xfId="612" xr:uid="{00000000-0005-0000-0000-000061020000}"/>
    <cellStyle name="Note 3 4" xfId="613" xr:uid="{00000000-0005-0000-0000-000062020000}"/>
    <cellStyle name="Note 3 4 2" xfId="614" xr:uid="{00000000-0005-0000-0000-000063020000}"/>
    <cellStyle name="Note 3 4 2 2" xfId="615" xr:uid="{00000000-0005-0000-0000-000064020000}"/>
    <cellStyle name="Note 3 4 3" xfId="616" xr:uid="{00000000-0005-0000-0000-000065020000}"/>
    <cellStyle name="Note 3 5" xfId="617" xr:uid="{00000000-0005-0000-0000-000066020000}"/>
    <cellStyle name="Note 3 5 2" xfId="618" xr:uid="{00000000-0005-0000-0000-000067020000}"/>
    <cellStyle name="Note 3 5 2 2" xfId="619" xr:uid="{00000000-0005-0000-0000-000068020000}"/>
    <cellStyle name="Note 3 5 3" xfId="620" xr:uid="{00000000-0005-0000-0000-000069020000}"/>
    <cellStyle name="Note 3 6" xfId="621" xr:uid="{00000000-0005-0000-0000-00006A020000}"/>
    <cellStyle name="Note 3 6 2" xfId="622" xr:uid="{00000000-0005-0000-0000-00006B020000}"/>
    <cellStyle name="Note 3 6 2 2" xfId="623" xr:uid="{00000000-0005-0000-0000-00006C020000}"/>
    <cellStyle name="Note 3 6 3" xfId="624" xr:uid="{00000000-0005-0000-0000-00006D020000}"/>
    <cellStyle name="Note 3 7" xfId="625" xr:uid="{00000000-0005-0000-0000-00006E020000}"/>
    <cellStyle name="Note 3 7 2" xfId="626" xr:uid="{00000000-0005-0000-0000-00006F020000}"/>
    <cellStyle name="Note 3 7 2 2" xfId="627" xr:uid="{00000000-0005-0000-0000-000070020000}"/>
    <cellStyle name="Note 3 7 3" xfId="628" xr:uid="{00000000-0005-0000-0000-000071020000}"/>
    <cellStyle name="Note 3 8" xfId="629" xr:uid="{00000000-0005-0000-0000-000072020000}"/>
    <cellStyle name="Note 3 8 2" xfId="630" xr:uid="{00000000-0005-0000-0000-000073020000}"/>
    <cellStyle name="Note 3 8 2 2" xfId="631" xr:uid="{00000000-0005-0000-0000-000074020000}"/>
    <cellStyle name="Note 3 8 3" xfId="632" xr:uid="{00000000-0005-0000-0000-000075020000}"/>
    <cellStyle name="Note 3 9" xfId="633" xr:uid="{00000000-0005-0000-0000-000076020000}"/>
    <cellStyle name="Note 3 9 2" xfId="634" xr:uid="{00000000-0005-0000-0000-000077020000}"/>
    <cellStyle name="Note 3 9 2 2" xfId="635" xr:uid="{00000000-0005-0000-0000-000078020000}"/>
    <cellStyle name="Note 3 9 3" xfId="636" xr:uid="{00000000-0005-0000-0000-000079020000}"/>
    <cellStyle name="Note 4" xfId="637" xr:uid="{00000000-0005-0000-0000-00007A020000}"/>
    <cellStyle name="Note 5" xfId="638" xr:uid="{00000000-0005-0000-0000-00007B020000}"/>
    <cellStyle name="Note 5 10" xfId="639" xr:uid="{00000000-0005-0000-0000-00007C020000}"/>
    <cellStyle name="Note 5 10 2" xfId="640" xr:uid="{00000000-0005-0000-0000-00007D020000}"/>
    <cellStyle name="Note 5 11" xfId="641" xr:uid="{00000000-0005-0000-0000-00007E020000}"/>
    <cellStyle name="Note 5 2" xfId="642" xr:uid="{00000000-0005-0000-0000-00007F020000}"/>
    <cellStyle name="Note 5 2 10" xfId="643" xr:uid="{00000000-0005-0000-0000-000080020000}"/>
    <cellStyle name="Note 5 2 2" xfId="644" xr:uid="{00000000-0005-0000-0000-000081020000}"/>
    <cellStyle name="Note 5 2 2 2" xfId="645" xr:uid="{00000000-0005-0000-0000-000082020000}"/>
    <cellStyle name="Note 5 2 2 2 2" xfId="646" xr:uid="{00000000-0005-0000-0000-000083020000}"/>
    <cellStyle name="Note 5 2 2 3" xfId="647" xr:uid="{00000000-0005-0000-0000-000084020000}"/>
    <cellStyle name="Note 5 2 3" xfId="648" xr:uid="{00000000-0005-0000-0000-000085020000}"/>
    <cellStyle name="Note 5 2 3 2" xfId="649" xr:uid="{00000000-0005-0000-0000-000086020000}"/>
    <cellStyle name="Note 5 2 3 2 2" xfId="650" xr:uid="{00000000-0005-0000-0000-000087020000}"/>
    <cellStyle name="Note 5 2 3 3" xfId="651" xr:uid="{00000000-0005-0000-0000-000088020000}"/>
    <cellStyle name="Note 5 2 4" xfId="652" xr:uid="{00000000-0005-0000-0000-000089020000}"/>
    <cellStyle name="Note 5 2 4 2" xfId="653" xr:uid="{00000000-0005-0000-0000-00008A020000}"/>
    <cellStyle name="Note 5 2 4 2 2" xfId="654" xr:uid="{00000000-0005-0000-0000-00008B020000}"/>
    <cellStyle name="Note 5 2 4 3" xfId="655" xr:uid="{00000000-0005-0000-0000-00008C020000}"/>
    <cellStyle name="Note 5 2 5" xfId="656" xr:uid="{00000000-0005-0000-0000-00008D020000}"/>
    <cellStyle name="Note 5 2 5 2" xfId="657" xr:uid="{00000000-0005-0000-0000-00008E020000}"/>
    <cellStyle name="Note 5 2 5 2 2" xfId="658" xr:uid="{00000000-0005-0000-0000-00008F020000}"/>
    <cellStyle name="Note 5 2 5 3" xfId="659" xr:uid="{00000000-0005-0000-0000-000090020000}"/>
    <cellStyle name="Note 5 2 6" xfId="660" xr:uid="{00000000-0005-0000-0000-000091020000}"/>
    <cellStyle name="Note 5 2 6 2" xfId="661" xr:uid="{00000000-0005-0000-0000-000092020000}"/>
    <cellStyle name="Note 5 2 6 2 2" xfId="662" xr:uid="{00000000-0005-0000-0000-000093020000}"/>
    <cellStyle name="Note 5 2 6 3" xfId="663" xr:uid="{00000000-0005-0000-0000-000094020000}"/>
    <cellStyle name="Note 5 2 7" xfId="664" xr:uid="{00000000-0005-0000-0000-000095020000}"/>
    <cellStyle name="Note 5 2 7 2" xfId="665" xr:uid="{00000000-0005-0000-0000-000096020000}"/>
    <cellStyle name="Note 5 2 7 2 2" xfId="666" xr:uid="{00000000-0005-0000-0000-000097020000}"/>
    <cellStyle name="Note 5 2 7 3" xfId="667" xr:uid="{00000000-0005-0000-0000-000098020000}"/>
    <cellStyle name="Note 5 2 8" xfId="668" xr:uid="{00000000-0005-0000-0000-000099020000}"/>
    <cellStyle name="Note 5 2 8 2" xfId="669" xr:uid="{00000000-0005-0000-0000-00009A020000}"/>
    <cellStyle name="Note 5 2 8 2 2" xfId="670" xr:uid="{00000000-0005-0000-0000-00009B020000}"/>
    <cellStyle name="Note 5 2 8 3" xfId="671" xr:uid="{00000000-0005-0000-0000-00009C020000}"/>
    <cellStyle name="Note 5 2 9" xfId="672" xr:uid="{00000000-0005-0000-0000-00009D020000}"/>
    <cellStyle name="Note 5 2 9 2" xfId="673" xr:uid="{00000000-0005-0000-0000-00009E020000}"/>
    <cellStyle name="Note 5 3" xfId="674" xr:uid="{00000000-0005-0000-0000-00009F020000}"/>
    <cellStyle name="Note 5 3 2" xfId="675" xr:uid="{00000000-0005-0000-0000-0000A0020000}"/>
    <cellStyle name="Note 5 3 2 2" xfId="676" xr:uid="{00000000-0005-0000-0000-0000A1020000}"/>
    <cellStyle name="Note 5 3 3" xfId="677" xr:uid="{00000000-0005-0000-0000-0000A2020000}"/>
    <cellStyle name="Note 5 4" xfId="678" xr:uid="{00000000-0005-0000-0000-0000A3020000}"/>
    <cellStyle name="Note 5 4 2" xfId="679" xr:uid="{00000000-0005-0000-0000-0000A4020000}"/>
    <cellStyle name="Note 5 4 2 2" xfId="680" xr:uid="{00000000-0005-0000-0000-0000A5020000}"/>
    <cellStyle name="Note 5 4 3" xfId="681" xr:uid="{00000000-0005-0000-0000-0000A6020000}"/>
    <cellStyle name="Note 5 5" xfId="682" xr:uid="{00000000-0005-0000-0000-0000A7020000}"/>
    <cellStyle name="Note 5 5 2" xfId="683" xr:uid="{00000000-0005-0000-0000-0000A8020000}"/>
    <cellStyle name="Note 5 5 2 2" xfId="684" xr:uid="{00000000-0005-0000-0000-0000A9020000}"/>
    <cellStyle name="Note 5 5 3" xfId="685" xr:uid="{00000000-0005-0000-0000-0000AA020000}"/>
    <cellStyle name="Note 5 6" xfId="686" xr:uid="{00000000-0005-0000-0000-0000AB020000}"/>
    <cellStyle name="Note 5 6 2" xfId="687" xr:uid="{00000000-0005-0000-0000-0000AC020000}"/>
    <cellStyle name="Note 5 6 2 2" xfId="688" xr:uid="{00000000-0005-0000-0000-0000AD020000}"/>
    <cellStyle name="Note 5 6 3" xfId="689" xr:uid="{00000000-0005-0000-0000-0000AE020000}"/>
    <cellStyle name="Note 5 7" xfId="690" xr:uid="{00000000-0005-0000-0000-0000AF020000}"/>
    <cellStyle name="Note 5 7 2" xfId="691" xr:uid="{00000000-0005-0000-0000-0000B0020000}"/>
    <cellStyle name="Note 5 7 2 2" xfId="692" xr:uid="{00000000-0005-0000-0000-0000B1020000}"/>
    <cellStyle name="Note 5 7 3" xfId="693" xr:uid="{00000000-0005-0000-0000-0000B2020000}"/>
    <cellStyle name="Note 5 8" xfId="694" xr:uid="{00000000-0005-0000-0000-0000B3020000}"/>
    <cellStyle name="Note 5 8 2" xfId="695" xr:uid="{00000000-0005-0000-0000-0000B4020000}"/>
    <cellStyle name="Note 5 8 2 2" xfId="696" xr:uid="{00000000-0005-0000-0000-0000B5020000}"/>
    <cellStyle name="Note 5 8 3" xfId="697" xr:uid="{00000000-0005-0000-0000-0000B6020000}"/>
    <cellStyle name="Note 5 9" xfId="698" xr:uid="{00000000-0005-0000-0000-0000B7020000}"/>
    <cellStyle name="Note 5 9 2" xfId="699" xr:uid="{00000000-0005-0000-0000-0000B8020000}"/>
    <cellStyle name="Note 5 9 2 2" xfId="700" xr:uid="{00000000-0005-0000-0000-0000B9020000}"/>
    <cellStyle name="Note 5 9 3" xfId="701" xr:uid="{00000000-0005-0000-0000-0000BA020000}"/>
    <cellStyle name="Output 2" xfId="702" xr:uid="{00000000-0005-0000-0000-0000BB020000}"/>
    <cellStyle name="Output 2 2" xfId="703" xr:uid="{00000000-0005-0000-0000-0000BC020000}"/>
    <cellStyle name="Output 3" xfId="704" xr:uid="{00000000-0005-0000-0000-0000BD020000}"/>
    <cellStyle name="Output 3 10" xfId="705" xr:uid="{00000000-0005-0000-0000-0000BE020000}"/>
    <cellStyle name="Output 3 10 2" xfId="706" xr:uid="{00000000-0005-0000-0000-0000BF020000}"/>
    <cellStyle name="Output 3 11" xfId="707" xr:uid="{00000000-0005-0000-0000-0000C0020000}"/>
    <cellStyle name="Output 3 2" xfId="708" xr:uid="{00000000-0005-0000-0000-0000C1020000}"/>
    <cellStyle name="Output 3 2 10" xfId="709" xr:uid="{00000000-0005-0000-0000-0000C2020000}"/>
    <cellStyle name="Output 3 2 2" xfId="710" xr:uid="{00000000-0005-0000-0000-0000C3020000}"/>
    <cellStyle name="Output 3 2 2 2" xfId="711" xr:uid="{00000000-0005-0000-0000-0000C4020000}"/>
    <cellStyle name="Output 3 2 2 2 2" xfId="712" xr:uid="{00000000-0005-0000-0000-0000C5020000}"/>
    <cellStyle name="Output 3 2 2 3" xfId="713" xr:uid="{00000000-0005-0000-0000-0000C6020000}"/>
    <cellStyle name="Output 3 2 3" xfId="714" xr:uid="{00000000-0005-0000-0000-0000C7020000}"/>
    <cellStyle name="Output 3 2 3 2" xfId="715" xr:uid="{00000000-0005-0000-0000-0000C8020000}"/>
    <cellStyle name="Output 3 2 3 2 2" xfId="716" xr:uid="{00000000-0005-0000-0000-0000C9020000}"/>
    <cellStyle name="Output 3 2 3 3" xfId="717" xr:uid="{00000000-0005-0000-0000-0000CA020000}"/>
    <cellStyle name="Output 3 2 4" xfId="718" xr:uid="{00000000-0005-0000-0000-0000CB020000}"/>
    <cellStyle name="Output 3 2 4 2" xfId="719" xr:uid="{00000000-0005-0000-0000-0000CC020000}"/>
    <cellStyle name="Output 3 2 4 2 2" xfId="720" xr:uid="{00000000-0005-0000-0000-0000CD020000}"/>
    <cellStyle name="Output 3 2 4 3" xfId="721" xr:uid="{00000000-0005-0000-0000-0000CE020000}"/>
    <cellStyle name="Output 3 2 5" xfId="722" xr:uid="{00000000-0005-0000-0000-0000CF020000}"/>
    <cellStyle name="Output 3 2 5 2" xfId="723" xr:uid="{00000000-0005-0000-0000-0000D0020000}"/>
    <cellStyle name="Output 3 2 5 2 2" xfId="724" xr:uid="{00000000-0005-0000-0000-0000D1020000}"/>
    <cellStyle name="Output 3 2 5 3" xfId="725" xr:uid="{00000000-0005-0000-0000-0000D2020000}"/>
    <cellStyle name="Output 3 2 6" xfId="726" xr:uid="{00000000-0005-0000-0000-0000D3020000}"/>
    <cellStyle name="Output 3 2 6 2" xfId="727" xr:uid="{00000000-0005-0000-0000-0000D4020000}"/>
    <cellStyle name="Output 3 2 6 2 2" xfId="728" xr:uid="{00000000-0005-0000-0000-0000D5020000}"/>
    <cellStyle name="Output 3 2 6 3" xfId="729" xr:uid="{00000000-0005-0000-0000-0000D6020000}"/>
    <cellStyle name="Output 3 2 7" xfId="730" xr:uid="{00000000-0005-0000-0000-0000D7020000}"/>
    <cellStyle name="Output 3 2 7 2" xfId="731" xr:uid="{00000000-0005-0000-0000-0000D8020000}"/>
    <cellStyle name="Output 3 2 7 2 2" xfId="732" xr:uid="{00000000-0005-0000-0000-0000D9020000}"/>
    <cellStyle name="Output 3 2 7 3" xfId="733" xr:uid="{00000000-0005-0000-0000-0000DA020000}"/>
    <cellStyle name="Output 3 2 8" xfId="734" xr:uid="{00000000-0005-0000-0000-0000DB020000}"/>
    <cellStyle name="Output 3 2 8 2" xfId="735" xr:uid="{00000000-0005-0000-0000-0000DC020000}"/>
    <cellStyle name="Output 3 2 8 2 2" xfId="736" xr:uid="{00000000-0005-0000-0000-0000DD020000}"/>
    <cellStyle name="Output 3 2 8 3" xfId="737" xr:uid="{00000000-0005-0000-0000-0000DE020000}"/>
    <cellStyle name="Output 3 2 9" xfId="738" xr:uid="{00000000-0005-0000-0000-0000DF020000}"/>
    <cellStyle name="Output 3 2 9 2" xfId="739" xr:uid="{00000000-0005-0000-0000-0000E0020000}"/>
    <cellStyle name="Output 3 3" xfId="740" xr:uid="{00000000-0005-0000-0000-0000E1020000}"/>
    <cellStyle name="Output 3 3 2" xfId="741" xr:uid="{00000000-0005-0000-0000-0000E2020000}"/>
    <cellStyle name="Output 3 3 2 2" xfId="742" xr:uid="{00000000-0005-0000-0000-0000E3020000}"/>
    <cellStyle name="Output 3 3 3" xfId="743" xr:uid="{00000000-0005-0000-0000-0000E4020000}"/>
    <cellStyle name="Output 3 4" xfId="744" xr:uid="{00000000-0005-0000-0000-0000E5020000}"/>
    <cellStyle name="Output 3 4 2" xfId="745" xr:uid="{00000000-0005-0000-0000-0000E6020000}"/>
    <cellStyle name="Output 3 4 2 2" xfId="746" xr:uid="{00000000-0005-0000-0000-0000E7020000}"/>
    <cellStyle name="Output 3 4 3" xfId="747" xr:uid="{00000000-0005-0000-0000-0000E8020000}"/>
    <cellStyle name="Output 3 5" xfId="748" xr:uid="{00000000-0005-0000-0000-0000E9020000}"/>
    <cellStyle name="Output 3 5 2" xfId="749" xr:uid="{00000000-0005-0000-0000-0000EA020000}"/>
    <cellStyle name="Output 3 5 2 2" xfId="750" xr:uid="{00000000-0005-0000-0000-0000EB020000}"/>
    <cellStyle name="Output 3 5 3" xfId="751" xr:uid="{00000000-0005-0000-0000-0000EC020000}"/>
    <cellStyle name="Output 3 6" xfId="752" xr:uid="{00000000-0005-0000-0000-0000ED020000}"/>
    <cellStyle name="Output 3 6 2" xfId="753" xr:uid="{00000000-0005-0000-0000-0000EE020000}"/>
    <cellStyle name="Output 3 6 2 2" xfId="754" xr:uid="{00000000-0005-0000-0000-0000EF020000}"/>
    <cellStyle name="Output 3 6 3" xfId="755" xr:uid="{00000000-0005-0000-0000-0000F0020000}"/>
    <cellStyle name="Output 3 7" xfId="756" xr:uid="{00000000-0005-0000-0000-0000F1020000}"/>
    <cellStyle name="Output 3 7 2" xfId="757" xr:uid="{00000000-0005-0000-0000-0000F2020000}"/>
    <cellStyle name="Output 3 7 2 2" xfId="758" xr:uid="{00000000-0005-0000-0000-0000F3020000}"/>
    <cellStyle name="Output 3 7 3" xfId="759" xr:uid="{00000000-0005-0000-0000-0000F4020000}"/>
    <cellStyle name="Output 3 8" xfId="760" xr:uid="{00000000-0005-0000-0000-0000F5020000}"/>
    <cellStyle name="Output 3 8 2" xfId="761" xr:uid="{00000000-0005-0000-0000-0000F6020000}"/>
    <cellStyle name="Output 3 8 2 2" xfId="762" xr:uid="{00000000-0005-0000-0000-0000F7020000}"/>
    <cellStyle name="Output 3 8 3" xfId="763" xr:uid="{00000000-0005-0000-0000-0000F8020000}"/>
    <cellStyle name="Output 3 9" xfId="764" xr:uid="{00000000-0005-0000-0000-0000F9020000}"/>
    <cellStyle name="Output 3 9 2" xfId="765" xr:uid="{00000000-0005-0000-0000-0000FA020000}"/>
    <cellStyle name="Output 3 9 2 2" xfId="766" xr:uid="{00000000-0005-0000-0000-0000FB020000}"/>
    <cellStyle name="Output 3 9 3" xfId="767" xr:uid="{00000000-0005-0000-0000-0000FC020000}"/>
    <cellStyle name="Output 4" xfId="768" xr:uid="{00000000-0005-0000-0000-0000FD020000}"/>
    <cellStyle name="Output 4 10" xfId="769" xr:uid="{00000000-0005-0000-0000-0000FE020000}"/>
    <cellStyle name="Output 4 10 2" xfId="770" xr:uid="{00000000-0005-0000-0000-0000FF020000}"/>
    <cellStyle name="Output 4 11" xfId="771" xr:uid="{00000000-0005-0000-0000-000000030000}"/>
    <cellStyle name="Output 4 2" xfId="772" xr:uid="{00000000-0005-0000-0000-000001030000}"/>
    <cellStyle name="Output 4 2 10" xfId="773" xr:uid="{00000000-0005-0000-0000-000002030000}"/>
    <cellStyle name="Output 4 2 2" xfId="774" xr:uid="{00000000-0005-0000-0000-000003030000}"/>
    <cellStyle name="Output 4 2 2 2" xfId="775" xr:uid="{00000000-0005-0000-0000-000004030000}"/>
    <cellStyle name="Output 4 2 2 2 2" xfId="776" xr:uid="{00000000-0005-0000-0000-000005030000}"/>
    <cellStyle name="Output 4 2 2 3" xfId="777" xr:uid="{00000000-0005-0000-0000-000006030000}"/>
    <cellStyle name="Output 4 2 3" xfId="778" xr:uid="{00000000-0005-0000-0000-000007030000}"/>
    <cellStyle name="Output 4 2 3 2" xfId="779" xr:uid="{00000000-0005-0000-0000-000008030000}"/>
    <cellStyle name="Output 4 2 3 2 2" xfId="780" xr:uid="{00000000-0005-0000-0000-000009030000}"/>
    <cellStyle name="Output 4 2 3 3" xfId="781" xr:uid="{00000000-0005-0000-0000-00000A030000}"/>
    <cellStyle name="Output 4 2 4" xfId="782" xr:uid="{00000000-0005-0000-0000-00000B030000}"/>
    <cellStyle name="Output 4 2 4 2" xfId="783" xr:uid="{00000000-0005-0000-0000-00000C030000}"/>
    <cellStyle name="Output 4 2 4 2 2" xfId="784" xr:uid="{00000000-0005-0000-0000-00000D030000}"/>
    <cellStyle name="Output 4 2 4 3" xfId="785" xr:uid="{00000000-0005-0000-0000-00000E030000}"/>
    <cellStyle name="Output 4 2 5" xfId="786" xr:uid="{00000000-0005-0000-0000-00000F030000}"/>
    <cellStyle name="Output 4 2 5 2" xfId="787" xr:uid="{00000000-0005-0000-0000-000010030000}"/>
    <cellStyle name="Output 4 2 5 2 2" xfId="788" xr:uid="{00000000-0005-0000-0000-000011030000}"/>
    <cellStyle name="Output 4 2 5 3" xfId="789" xr:uid="{00000000-0005-0000-0000-000012030000}"/>
    <cellStyle name="Output 4 2 6" xfId="790" xr:uid="{00000000-0005-0000-0000-000013030000}"/>
    <cellStyle name="Output 4 2 6 2" xfId="791" xr:uid="{00000000-0005-0000-0000-000014030000}"/>
    <cellStyle name="Output 4 2 6 2 2" xfId="792" xr:uid="{00000000-0005-0000-0000-000015030000}"/>
    <cellStyle name="Output 4 2 6 3" xfId="793" xr:uid="{00000000-0005-0000-0000-000016030000}"/>
    <cellStyle name="Output 4 2 7" xfId="794" xr:uid="{00000000-0005-0000-0000-000017030000}"/>
    <cellStyle name="Output 4 2 7 2" xfId="795" xr:uid="{00000000-0005-0000-0000-000018030000}"/>
    <cellStyle name="Output 4 2 7 2 2" xfId="796" xr:uid="{00000000-0005-0000-0000-000019030000}"/>
    <cellStyle name="Output 4 2 7 3" xfId="797" xr:uid="{00000000-0005-0000-0000-00001A030000}"/>
    <cellStyle name="Output 4 2 8" xfId="798" xr:uid="{00000000-0005-0000-0000-00001B030000}"/>
    <cellStyle name="Output 4 2 8 2" xfId="799" xr:uid="{00000000-0005-0000-0000-00001C030000}"/>
    <cellStyle name="Output 4 2 8 2 2" xfId="800" xr:uid="{00000000-0005-0000-0000-00001D030000}"/>
    <cellStyle name="Output 4 2 8 3" xfId="801" xr:uid="{00000000-0005-0000-0000-00001E030000}"/>
    <cellStyle name="Output 4 2 9" xfId="802" xr:uid="{00000000-0005-0000-0000-00001F030000}"/>
    <cellStyle name="Output 4 2 9 2" xfId="803" xr:uid="{00000000-0005-0000-0000-000020030000}"/>
    <cellStyle name="Output 4 3" xfId="804" xr:uid="{00000000-0005-0000-0000-000021030000}"/>
    <cellStyle name="Output 4 3 2" xfId="805" xr:uid="{00000000-0005-0000-0000-000022030000}"/>
    <cellStyle name="Output 4 3 2 2" xfId="806" xr:uid="{00000000-0005-0000-0000-000023030000}"/>
    <cellStyle name="Output 4 3 3" xfId="807" xr:uid="{00000000-0005-0000-0000-000024030000}"/>
    <cellStyle name="Output 4 4" xfId="808" xr:uid="{00000000-0005-0000-0000-000025030000}"/>
    <cellStyle name="Output 4 4 2" xfId="809" xr:uid="{00000000-0005-0000-0000-000026030000}"/>
    <cellStyle name="Output 4 4 2 2" xfId="810" xr:uid="{00000000-0005-0000-0000-000027030000}"/>
    <cellStyle name="Output 4 4 3" xfId="811" xr:uid="{00000000-0005-0000-0000-000028030000}"/>
    <cellStyle name="Output 4 5" xfId="812" xr:uid="{00000000-0005-0000-0000-000029030000}"/>
    <cellStyle name="Output 4 5 2" xfId="813" xr:uid="{00000000-0005-0000-0000-00002A030000}"/>
    <cellStyle name="Output 4 5 2 2" xfId="814" xr:uid="{00000000-0005-0000-0000-00002B030000}"/>
    <cellStyle name="Output 4 5 3" xfId="815" xr:uid="{00000000-0005-0000-0000-00002C030000}"/>
    <cellStyle name="Output 4 6" xfId="816" xr:uid="{00000000-0005-0000-0000-00002D030000}"/>
    <cellStyle name="Output 4 6 2" xfId="817" xr:uid="{00000000-0005-0000-0000-00002E030000}"/>
    <cellStyle name="Output 4 6 2 2" xfId="818" xr:uid="{00000000-0005-0000-0000-00002F030000}"/>
    <cellStyle name="Output 4 6 3" xfId="819" xr:uid="{00000000-0005-0000-0000-000030030000}"/>
    <cellStyle name="Output 4 7" xfId="820" xr:uid="{00000000-0005-0000-0000-000031030000}"/>
    <cellStyle name="Output 4 7 2" xfId="821" xr:uid="{00000000-0005-0000-0000-000032030000}"/>
    <cellStyle name="Output 4 7 2 2" xfId="822" xr:uid="{00000000-0005-0000-0000-000033030000}"/>
    <cellStyle name="Output 4 7 3" xfId="823" xr:uid="{00000000-0005-0000-0000-000034030000}"/>
    <cellStyle name="Output 4 8" xfId="824" xr:uid="{00000000-0005-0000-0000-000035030000}"/>
    <cellStyle name="Output 4 8 2" xfId="825" xr:uid="{00000000-0005-0000-0000-000036030000}"/>
    <cellStyle name="Output 4 8 2 2" xfId="826" xr:uid="{00000000-0005-0000-0000-000037030000}"/>
    <cellStyle name="Output 4 8 3" xfId="827" xr:uid="{00000000-0005-0000-0000-000038030000}"/>
    <cellStyle name="Output 4 9" xfId="828" xr:uid="{00000000-0005-0000-0000-000039030000}"/>
    <cellStyle name="Output 4 9 2" xfId="829" xr:uid="{00000000-0005-0000-0000-00003A030000}"/>
    <cellStyle name="Output 4 9 2 2" xfId="830" xr:uid="{00000000-0005-0000-0000-00003B030000}"/>
    <cellStyle name="Output 4 9 3" xfId="831" xr:uid="{00000000-0005-0000-0000-00003C030000}"/>
    <cellStyle name="Percent 2" xfId="24" xr:uid="{00000000-0005-0000-0000-00003D030000}"/>
    <cellStyle name="Percent 2 2" xfId="832" xr:uid="{00000000-0005-0000-0000-00003E030000}"/>
    <cellStyle name="Percent 2 3" xfId="833" xr:uid="{00000000-0005-0000-0000-00003F030000}"/>
    <cellStyle name="Percent 3" xfId="25" xr:uid="{00000000-0005-0000-0000-000040030000}"/>
    <cellStyle name="Percent 3 2" xfId="834" xr:uid="{00000000-0005-0000-0000-000041030000}"/>
    <cellStyle name="Percent 4" xfId="26" xr:uid="{00000000-0005-0000-0000-000042030000}"/>
    <cellStyle name="Percent 5" xfId="27" xr:uid="{00000000-0005-0000-0000-000043030000}"/>
    <cellStyle name="SectionHeaderNormal" xfId="835" xr:uid="{00000000-0005-0000-0000-000044030000}"/>
    <cellStyle name="SubScript" xfId="836" xr:uid="{00000000-0005-0000-0000-000045030000}"/>
    <cellStyle name="SuperScript" xfId="837" xr:uid="{00000000-0005-0000-0000-000046030000}"/>
    <cellStyle name="TextBold" xfId="838" xr:uid="{00000000-0005-0000-0000-000047030000}"/>
    <cellStyle name="TextItalic" xfId="839" xr:uid="{00000000-0005-0000-0000-000048030000}"/>
    <cellStyle name="TextNormal" xfId="840" xr:uid="{00000000-0005-0000-0000-000049030000}"/>
    <cellStyle name="Title 2" xfId="841" xr:uid="{00000000-0005-0000-0000-00004A030000}"/>
    <cellStyle name="Title 2 2" xfId="842" xr:uid="{00000000-0005-0000-0000-00004B030000}"/>
    <cellStyle name="Title 3" xfId="843" xr:uid="{00000000-0005-0000-0000-00004C030000}"/>
    <cellStyle name="Title 4" xfId="844" xr:uid="{00000000-0005-0000-0000-00004D030000}"/>
    <cellStyle name="TitleNormal" xfId="845" xr:uid="{00000000-0005-0000-0000-00004E030000}"/>
    <cellStyle name="Total 2" xfId="846" xr:uid="{00000000-0005-0000-0000-00004F030000}"/>
    <cellStyle name="Total 2 2" xfId="847" xr:uid="{00000000-0005-0000-0000-000050030000}"/>
    <cellStyle name="Total 3" xfId="848" xr:uid="{00000000-0005-0000-0000-000051030000}"/>
    <cellStyle name="Total 3 10" xfId="849" xr:uid="{00000000-0005-0000-0000-000052030000}"/>
    <cellStyle name="Total 3 10 2" xfId="850" xr:uid="{00000000-0005-0000-0000-000053030000}"/>
    <cellStyle name="Total 3 11" xfId="851" xr:uid="{00000000-0005-0000-0000-000054030000}"/>
    <cellStyle name="Total 3 2" xfId="852" xr:uid="{00000000-0005-0000-0000-000055030000}"/>
    <cellStyle name="Total 3 2 10" xfId="853" xr:uid="{00000000-0005-0000-0000-000056030000}"/>
    <cellStyle name="Total 3 2 2" xfId="854" xr:uid="{00000000-0005-0000-0000-000057030000}"/>
    <cellStyle name="Total 3 2 2 2" xfId="855" xr:uid="{00000000-0005-0000-0000-000058030000}"/>
    <cellStyle name="Total 3 2 2 2 2" xfId="856" xr:uid="{00000000-0005-0000-0000-000059030000}"/>
    <cellStyle name="Total 3 2 2 3" xfId="857" xr:uid="{00000000-0005-0000-0000-00005A030000}"/>
    <cellStyle name="Total 3 2 3" xfId="858" xr:uid="{00000000-0005-0000-0000-00005B030000}"/>
    <cellStyle name="Total 3 2 3 2" xfId="859" xr:uid="{00000000-0005-0000-0000-00005C030000}"/>
    <cellStyle name="Total 3 2 3 2 2" xfId="860" xr:uid="{00000000-0005-0000-0000-00005D030000}"/>
    <cellStyle name="Total 3 2 3 3" xfId="861" xr:uid="{00000000-0005-0000-0000-00005E030000}"/>
    <cellStyle name="Total 3 2 4" xfId="862" xr:uid="{00000000-0005-0000-0000-00005F030000}"/>
    <cellStyle name="Total 3 2 4 2" xfId="863" xr:uid="{00000000-0005-0000-0000-000060030000}"/>
    <cellStyle name="Total 3 2 4 2 2" xfId="864" xr:uid="{00000000-0005-0000-0000-000061030000}"/>
    <cellStyle name="Total 3 2 4 3" xfId="865" xr:uid="{00000000-0005-0000-0000-000062030000}"/>
    <cellStyle name="Total 3 2 5" xfId="866" xr:uid="{00000000-0005-0000-0000-000063030000}"/>
    <cellStyle name="Total 3 2 5 2" xfId="867" xr:uid="{00000000-0005-0000-0000-000064030000}"/>
    <cellStyle name="Total 3 2 5 2 2" xfId="868" xr:uid="{00000000-0005-0000-0000-000065030000}"/>
    <cellStyle name="Total 3 2 5 3" xfId="869" xr:uid="{00000000-0005-0000-0000-000066030000}"/>
    <cellStyle name="Total 3 2 6" xfId="870" xr:uid="{00000000-0005-0000-0000-000067030000}"/>
    <cellStyle name="Total 3 2 6 2" xfId="871" xr:uid="{00000000-0005-0000-0000-000068030000}"/>
    <cellStyle name="Total 3 2 6 2 2" xfId="872" xr:uid="{00000000-0005-0000-0000-000069030000}"/>
    <cellStyle name="Total 3 2 6 3" xfId="873" xr:uid="{00000000-0005-0000-0000-00006A030000}"/>
    <cellStyle name="Total 3 2 7" xfId="874" xr:uid="{00000000-0005-0000-0000-00006B030000}"/>
    <cellStyle name="Total 3 2 7 2" xfId="875" xr:uid="{00000000-0005-0000-0000-00006C030000}"/>
    <cellStyle name="Total 3 2 7 2 2" xfId="876" xr:uid="{00000000-0005-0000-0000-00006D030000}"/>
    <cellStyle name="Total 3 2 7 3" xfId="877" xr:uid="{00000000-0005-0000-0000-00006E030000}"/>
    <cellStyle name="Total 3 2 8" xfId="878" xr:uid="{00000000-0005-0000-0000-00006F030000}"/>
    <cellStyle name="Total 3 2 8 2" xfId="879" xr:uid="{00000000-0005-0000-0000-000070030000}"/>
    <cellStyle name="Total 3 2 8 2 2" xfId="880" xr:uid="{00000000-0005-0000-0000-000071030000}"/>
    <cellStyle name="Total 3 2 8 3" xfId="881" xr:uid="{00000000-0005-0000-0000-000072030000}"/>
    <cellStyle name="Total 3 2 9" xfId="882" xr:uid="{00000000-0005-0000-0000-000073030000}"/>
    <cellStyle name="Total 3 2 9 2" xfId="883" xr:uid="{00000000-0005-0000-0000-000074030000}"/>
    <cellStyle name="Total 3 3" xfId="884" xr:uid="{00000000-0005-0000-0000-000075030000}"/>
    <cellStyle name="Total 3 3 2" xfId="885" xr:uid="{00000000-0005-0000-0000-000076030000}"/>
    <cellStyle name="Total 3 3 2 2" xfId="886" xr:uid="{00000000-0005-0000-0000-000077030000}"/>
    <cellStyle name="Total 3 3 3" xfId="887" xr:uid="{00000000-0005-0000-0000-000078030000}"/>
    <cellStyle name="Total 3 4" xfId="888" xr:uid="{00000000-0005-0000-0000-000079030000}"/>
    <cellStyle name="Total 3 4 2" xfId="889" xr:uid="{00000000-0005-0000-0000-00007A030000}"/>
    <cellStyle name="Total 3 4 2 2" xfId="890" xr:uid="{00000000-0005-0000-0000-00007B030000}"/>
    <cellStyle name="Total 3 4 3" xfId="891" xr:uid="{00000000-0005-0000-0000-00007C030000}"/>
    <cellStyle name="Total 3 5" xfId="892" xr:uid="{00000000-0005-0000-0000-00007D030000}"/>
    <cellStyle name="Total 3 5 2" xfId="893" xr:uid="{00000000-0005-0000-0000-00007E030000}"/>
    <cellStyle name="Total 3 5 2 2" xfId="894" xr:uid="{00000000-0005-0000-0000-00007F030000}"/>
    <cellStyle name="Total 3 5 3" xfId="895" xr:uid="{00000000-0005-0000-0000-000080030000}"/>
    <cellStyle name="Total 3 6" xfId="896" xr:uid="{00000000-0005-0000-0000-000081030000}"/>
    <cellStyle name="Total 3 6 2" xfId="897" xr:uid="{00000000-0005-0000-0000-000082030000}"/>
    <cellStyle name="Total 3 6 2 2" xfId="898" xr:uid="{00000000-0005-0000-0000-000083030000}"/>
    <cellStyle name="Total 3 6 3" xfId="899" xr:uid="{00000000-0005-0000-0000-000084030000}"/>
    <cellStyle name="Total 3 7" xfId="900" xr:uid="{00000000-0005-0000-0000-000085030000}"/>
    <cellStyle name="Total 3 7 2" xfId="901" xr:uid="{00000000-0005-0000-0000-000086030000}"/>
    <cellStyle name="Total 3 7 2 2" xfId="902" xr:uid="{00000000-0005-0000-0000-000087030000}"/>
    <cellStyle name="Total 3 7 3" xfId="903" xr:uid="{00000000-0005-0000-0000-000088030000}"/>
    <cellStyle name="Total 3 8" xfId="904" xr:uid="{00000000-0005-0000-0000-000089030000}"/>
    <cellStyle name="Total 3 8 2" xfId="905" xr:uid="{00000000-0005-0000-0000-00008A030000}"/>
    <cellStyle name="Total 3 8 2 2" xfId="906" xr:uid="{00000000-0005-0000-0000-00008B030000}"/>
    <cellStyle name="Total 3 8 3" xfId="907" xr:uid="{00000000-0005-0000-0000-00008C030000}"/>
    <cellStyle name="Total 3 9" xfId="908" xr:uid="{00000000-0005-0000-0000-00008D030000}"/>
    <cellStyle name="Total 3 9 2" xfId="909" xr:uid="{00000000-0005-0000-0000-00008E030000}"/>
    <cellStyle name="Total 3 9 2 2" xfId="910" xr:uid="{00000000-0005-0000-0000-00008F030000}"/>
    <cellStyle name="Total 3 9 3" xfId="911" xr:uid="{00000000-0005-0000-0000-000090030000}"/>
    <cellStyle name="Total 4" xfId="912" xr:uid="{00000000-0005-0000-0000-000091030000}"/>
    <cellStyle name="Total 4 10" xfId="913" xr:uid="{00000000-0005-0000-0000-000092030000}"/>
    <cellStyle name="Total 4 10 2" xfId="914" xr:uid="{00000000-0005-0000-0000-000093030000}"/>
    <cellStyle name="Total 4 11" xfId="915" xr:uid="{00000000-0005-0000-0000-000094030000}"/>
    <cellStyle name="Total 4 2" xfId="916" xr:uid="{00000000-0005-0000-0000-000095030000}"/>
    <cellStyle name="Total 4 2 10" xfId="917" xr:uid="{00000000-0005-0000-0000-000096030000}"/>
    <cellStyle name="Total 4 2 2" xfId="918" xr:uid="{00000000-0005-0000-0000-000097030000}"/>
    <cellStyle name="Total 4 2 2 2" xfId="919" xr:uid="{00000000-0005-0000-0000-000098030000}"/>
    <cellStyle name="Total 4 2 2 2 2" xfId="920" xr:uid="{00000000-0005-0000-0000-000099030000}"/>
    <cellStyle name="Total 4 2 2 3" xfId="921" xr:uid="{00000000-0005-0000-0000-00009A030000}"/>
    <cellStyle name="Total 4 2 3" xfId="922" xr:uid="{00000000-0005-0000-0000-00009B030000}"/>
    <cellStyle name="Total 4 2 3 2" xfId="923" xr:uid="{00000000-0005-0000-0000-00009C030000}"/>
    <cellStyle name="Total 4 2 3 2 2" xfId="924" xr:uid="{00000000-0005-0000-0000-00009D030000}"/>
    <cellStyle name="Total 4 2 3 3" xfId="925" xr:uid="{00000000-0005-0000-0000-00009E030000}"/>
    <cellStyle name="Total 4 2 4" xfId="926" xr:uid="{00000000-0005-0000-0000-00009F030000}"/>
    <cellStyle name="Total 4 2 4 2" xfId="927" xr:uid="{00000000-0005-0000-0000-0000A0030000}"/>
    <cellStyle name="Total 4 2 4 2 2" xfId="928" xr:uid="{00000000-0005-0000-0000-0000A1030000}"/>
    <cellStyle name="Total 4 2 4 3" xfId="929" xr:uid="{00000000-0005-0000-0000-0000A2030000}"/>
    <cellStyle name="Total 4 2 5" xfId="930" xr:uid="{00000000-0005-0000-0000-0000A3030000}"/>
    <cellStyle name="Total 4 2 5 2" xfId="931" xr:uid="{00000000-0005-0000-0000-0000A4030000}"/>
    <cellStyle name="Total 4 2 5 2 2" xfId="932" xr:uid="{00000000-0005-0000-0000-0000A5030000}"/>
    <cellStyle name="Total 4 2 5 3" xfId="933" xr:uid="{00000000-0005-0000-0000-0000A6030000}"/>
    <cellStyle name="Total 4 2 6" xfId="934" xr:uid="{00000000-0005-0000-0000-0000A7030000}"/>
    <cellStyle name="Total 4 2 6 2" xfId="935" xr:uid="{00000000-0005-0000-0000-0000A8030000}"/>
    <cellStyle name="Total 4 2 6 2 2" xfId="936" xr:uid="{00000000-0005-0000-0000-0000A9030000}"/>
    <cellStyle name="Total 4 2 6 3" xfId="937" xr:uid="{00000000-0005-0000-0000-0000AA030000}"/>
    <cellStyle name="Total 4 2 7" xfId="938" xr:uid="{00000000-0005-0000-0000-0000AB030000}"/>
    <cellStyle name="Total 4 2 7 2" xfId="939" xr:uid="{00000000-0005-0000-0000-0000AC030000}"/>
    <cellStyle name="Total 4 2 7 2 2" xfId="940" xr:uid="{00000000-0005-0000-0000-0000AD030000}"/>
    <cellStyle name="Total 4 2 7 3" xfId="941" xr:uid="{00000000-0005-0000-0000-0000AE030000}"/>
    <cellStyle name="Total 4 2 8" xfId="942" xr:uid="{00000000-0005-0000-0000-0000AF030000}"/>
    <cellStyle name="Total 4 2 8 2" xfId="943" xr:uid="{00000000-0005-0000-0000-0000B0030000}"/>
    <cellStyle name="Total 4 2 8 2 2" xfId="944" xr:uid="{00000000-0005-0000-0000-0000B1030000}"/>
    <cellStyle name="Total 4 2 8 3" xfId="945" xr:uid="{00000000-0005-0000-0000-0000B2030000}"/>
    <cellStyle name="Total 4 2 9" xfId="946" xr:uid="{00000000-0005-0000-0000-0000B3030000}"/>
    <cellStyle name="Total 4 2 9 2" xfId="947" xr:uid="{00000000-0005-0000-0000-0000B4030000}"/>
    <cellStyle name="Total 4 3" xfId="948" xr:uid="{00000000-0005-0000-0000-0000B5030000}"/>
    <cellStyle name="Total 4 3 2" xfId="949" xr:uid="{00000000-0005-0000-0000-0000B6030000}"/>
    <cellStyle name="Total 4 3 2 2" xfId="950" xr:uid="{00000000-0005-0000-0000-0000B7030000}"/>
    <cellStyle name="Total 4 3 3" xfId="951" xr:uid="{00000000-0005-0000-0000-0000B8030000}"/>
    <cellStyle name="Total 4 4" xfId="952" xr:uid="{00000000-0005-0000-0000-0000B9030000}"/>
    <cellStyle name="Total 4 4 2" xfId="953" xr:uid="{00000000-0005-0000-0000-0000BA030000}"/>
    <cellStyle name="Total 4 4 2 2" xfId="954" xr:uid="{00000000-0005-0000-0000-0000BB030000}"/>
    <cellStyle name="Total 4 4 3" xfId="955" xr:uid="{00000000-0005-0000-0000-0000BC030000}"/>
    <cellStyle name="Total 4 5" xfId="956" xr:uid="{00000000-0005-0000-0000-0000BD030000}"/>
    <cellStyle name="Total 4 5 2" xfId="957" xr:uid="{00000000-0005-0000-0000-0000BE030000}"/>
    <cellStyle name="Total 4 5 2 2" xfId="958" xr:uid="{00000000-0005-0000-0000-0000BF030000}"/>
    <cellStyle name="Total 4 5 3" xfId="959" xr:uid="{00000000-0005-0000-0000-0000C0030000}"/>
    <cellStyle name="Total 4 6" xfId="960" xr:uid="{00000000-0005-0000-0000-0000C1030000}"/>
    <cellStyle name="Total 4 6 2" xfId="961" xr:uid="{00000000-0005-0000-0000-0000C2030000}"/>
    <cellStyle name="Total 4 6 2 2" xfId="962" xr:uid="{00000000-0005-0000-0000-0000C3030000}"/>
    <cellStyle name="Total 4 6 3" xfId="963" xr:uid="{00000000-0005-0000-0000-0000C4030000}"/>
    <cellStyle name="Total 4 7" xfId="964" xr:uid="{00000000-0005-0000-0000-0000C5030000}"/>
    <cellStyle name="Total 4 7 2" xfId="965" xr:uid="{00000000-0005-0000-0000-0000C6030000}"/>
    <cellStyle name="Total 4 7 2 2" xfId="966" xr:uid="{00000000-0005-0000-0000-0000C7030000}"/>
    <cellStyle name="Total 4 7 3" xfId="967" xr:uid="{00000000-0005-0000-0000-0000C8030000}"/>
    <cellStyle name="Total 4 8" xfId="968" xr:uid="{00000000-0005-0000-0000-0000C9030000}"/>
    <cellStyle name="Total 4 8 2" xfId="969" xr:uid="{00000000-0005-0000-0000-0000CA030000}"/>
    <cellStyle name="Total 4 8 2 2" xfId="970" xr:uid="{00000000-0005-0000-0000-0000CB030000}"/>
    <cellStyle name="Total 4 8 3" xfId="971" xr:uid="{00000000-0005-0000-0000-0000CC030000}"/>
    <cellStyle name="Total 4 9" xfId="972" xr:uid="{00000000-0005-0000-0000-0000CD030000}"/>
    <cellStyle name="Total 4 9 2" xfId="973" xr:uid="{00000000-0005-0000-0000-0000CE030000}"/>
    <cellStyle name="Total 4 9 2 2" xfId="974" xr:uid="{00000000-0005-0000-0000-0000CF030000}"/>
    <cellStyle name="Total 4 9 3" xfId="975" xr:uid="{00000000-0005-0000-0000-0000D0030000}"/>
    <cellStyle name="Warning Text 2" xfId="976" xr:uid="{00000000-0005-0000-0000-0000D1030000}"/>
    <cellStyle name="Warning Text 2 2" xfId="977" xr:uid="{00000000-0005-0000-0000-0000D2030000}"/>
    <cellStyle name="Warning Text 3" xfId="978" xr:uid="{00000000-0005-0000-0000-0000D3030000}"/>
    <cellStyle name="Warning Text 4" xfId="979" xr:uid="{00000000-0005-0000-0000-0000D403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5C93E1-913C-5348-996B-3EA43DEE8909}" name="LEA_List" displayName="LEA_List" ref="A1:B74" totalsRowShown="0">
  <autoFilter ref="A1:B74" xr:uid="{04795E00-C7E0-0D4B-B5D6-3640B9FB4DB5}"/>
  <tableColumns count="2">
    <tableColumn id="1" xr3:uid="{252597A3-02A9-614E-96A3-F886EF129F9F}" name="LEA"/>
    <tableColumn id="2" xr3:uid="{A944D86B-F8DA-9447-92DE-5B26A0565D47}" name="LEA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C20"/>
  <sheetViews>
    <sheetView showGridLines="0" tabSelected="1" zoomScale="150" zoomScaleNormal="150" zoomScaleSheetLayoutView="100" workbookViewId="0">
      <selection activeCell="B2" sqref="B2"/>
    </sheetView>
  </sheetViews>
  <sheetFormatPr defaultColWidth="9.1328125" defaultRowHeight="13.15"/>
  <cols>
    <col min="1" max="1" width="2.73046875" style="1" customWidth="1"/>
    <col min="2" max="2" width="81.86328125" style="1" bestFit="1" customWidth="1"/>
    <col min="3" max="16384" width="9.1328125" style="1"/>
  </cols>
  <sheetData>
    <row r="1" spans="1:3" ht="19.899999999999999">
      <c r="B1" s="76" t="s">
        <v>110</v>
      </c>
      <c r="C1" s="75" t="s">
        <v>204</v>
      </c>
    </row>
    <row r="2" spans="1:3" ht="15">
      <c r="B2" s="3" t="s">
        <v>171</v>
      </c>
      <c r="C2" s="75">
        <f>VLOOKUP(B2,LEA_List[],2,FALSE)</f>
        <v>124</v>
      </c>
    </row>
    <row r="4" spans="1:3">
      <c r="B4" s="4" t="s">
        <v>216</v>
      </c>
    </row>
    <row r="5" spans="1:3">
      <c r="B5" s="4" t="s">
        <v>217</v>
      </c>
    </row>
    <row r="6" spans="1:3">
      <c r="B6" s="4" t="s">
        <v>218</v>
      </c>
    </row>
    <row r="8" spans="1:3">
      <c r="B8" s="2" t="s">
        <v>111</v>
      </c>
    </row>
    <row r="10" spans="1:3" ht="19.899999999999999">
      <c r="A10" s="77" t="s">
        <v>210</v>
      </c>
      <c r="B10" s="77"/>
    </row>
    <row r="11" spans="1:3">
      <c r="A11" s="1">
        <v>1</v>
      </c>
      <c r="B11" s="1" t="s">
        <v>206</v>
      </c>
    </row>
    <row r="12" spans="1:3">
      <c r="A12" s="1">
        <v>2</v>
      </c>
      <c r="B12" s="1" t="s">
        <v>211</v>
      </c>
    </row>
    <row r="13" spans="1:3">
      <c r="A13" s="1">
        <v>3</v>
      </c>
      <c r="B13" s="1" t="s">
        <v>207</v>
      </c>
    </row>
    <row r="14" spans="1:3">
      <c r="A14" s="1">
        <v>4</v>
      </c>
      <c r="B14" s="1" t="s">
        <v>212</v>
      </c>
    </row>
    <row r="15" spans="1:3">
      <c r="A15" s="1">
        <v>5</v>
      </c>
      <c r="B15" s="1" t="s">
        <v>213</v>
      </c>
    </row>
    <row r="16" spans="1:3">
      <c r="A16" s="1">
        <v>6</v>
      </c>
      <c r="B16" s="1" t="s">
        <v>214</v>
      </c>
    </row>
    <row r="17" spans="1:2">
      <c r="A17" s="1">
        <v>7</v>
      </c>
      <c r="B17" s="1" t="s">
        <v>208</v>
      </c>
    </row>
    <row r="18" spans="1:2">
      <c r="A18" s="1">
        <v>8</v>
      </c>
      <c r="B18" s="1" t="s">
        <v>209</v>
      </c>
    </row>
    <row r="20" spans="1:2">
      <c r="A20" s="78" t="s">
        <v>215</v>
      </c>
      <c r="B20" s="78"/>
    </row>
  </sheetData>
  <sheetProtection algorithmName="SHA-512" hashValue="k3HjhReGBPQCv0A8TEYmQD5Is2AJ8kzhInVXXaVXnH2rY7gIJ8l4eaUxu5zF+JPLdMiLz6ocJe1VMCVQcb2eog==" saltValue="uhU6Aws4CFAWTOOgAWoEyQ==" spinCount="100000" sheet="1" objects="1" scenarios="1"/>
  <mergeCells count="2">
    <mergeCell ref="A10:B10"/>
    <mergeCell ref="A20:B20"/>
  </mergeCells>
  <conditionalFormatting sqref="B2">
    <cfRule type="containsText" dxfId="3" priority="4" operator="containsText" text="Enter LEA Name">
      <formula>NOT(ISERROR(SEARCH("Enter LEA Name",B2)))</formula>
    </cfRule>
  </conditionalFormatting>
  <conditionalFormatting sqref="B4">
    <cfRule type="containsText" dxfId="2" priority="3" operator="containsText" text="Enter LEA Contact Name">
      <formula>NOT(ISERROR(SEARCH("Enter LEA Contact Name",B4)))</formula>
    </cfRule>
  </conditionalFormatting>
  <conditionalFormatting sqref="B5">
    <cfRule type="containsText" dxfId="1" priority="2" operator="containsText" text="Enter LEA Contact Email">
      <formula>NOT(ISERROR(SEARCH("Enter LEA Contact Email",B5)))</formula>
    </cfRule>
  </conditionalFormatting>
  <conditionalFormatting sqref="B6">
    <cfRule type="containsText" dxfId="0" priority="1" operator="containsText" text="Enter LEA Contact Phone Number">
      <formula>NOT(ISERROR(SEARCH("Enter LEA Contact Phone Number",B6)))</formula>
    </cfRule>
  </conditionalFormatting>
  <dataValidations count="1">
    <dataValidation type="list" allowBlank="1" showInputMessage="1" showErrorMessage="1" sqref="B2" xr:uid="{64F096BA-7011-514A-9193-1739EEAA3888}">
      <formula1>LEA_Name</formula1>
    </dataValidation>
  </dataValidations>
  <pageMargins left="0.7" right="0.7" top="0.75" bottom="0.75" header="0.3" footer="0.3"/>
  <pageSetup paperSize="12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61"/>
  <sheetViews>
    <sheetView showGridLines="0" zoomScale="115" zoomScaleNormal="115" zoomScaleSheetLayoutView="100" zoomScalePageLayoutView="115" workbookViewId="0">
      <pane ySplit="4" topLeftCell="A26" activePane="bottomLeft" state="frozen"/>
      <selection pane="bottomLeft"/>
    </sheetView>
  </sheetViews>
  <sheetFormatPr defaultColWidth="7.3984375" defaultRowHeight="13.15"/>
  <cols>
    <col min="1" max="1" width="26.86328125" style="6" bestFit="1" customWidth="1"/>
    <col min="2" max="3" width="21.86328125" style="23" bestFit="1" customWidth="1"/>
    <col min="4" max="4" width="15.265625" style="23" bestFit="1" customWidth="1"/>
    <col min="5" max="16384" width="7.3984375" style="6"/>
  </cols>
  <sheetData>
    <row r="1" spans="1:4">
      <c r="A1" s="5" t="str">
        <f>'1 Instructions - Read First'!B2</f>
        <v>Howard University Middle School of Mathematics and Science PCS</v>
      </c>
    </row>
    <row r="2" spans="1:4">
      <c r="A2" s="6" t="str">
        <f>'1 Instructions - Read First'!B8&amp;" Enrollment Data"</f>
        <v>FY22 Enrollment Data</v>
      </c>
      <c r="C2" s="24" t="s">
        <v>116</v>
      </c>
    </row>
    <row r="3" spans="1:4">
      <c r="A3" s="7"/>
      <c r="B3" s="25"/>
      <c r="C3" s="26"/>
      <c r="D3" s="25"/>
    </row>
    <row r="4" spans="1:4" ht="25.9">
      <c r="A4" s="22" t="s">
        <v>33</v>
      </c>
      <c r="B4" s="27" t="s">
        <v>121</v>
      </c>
      <c r="C4" s="27" t="s">
        <v>122</v>
      </c>
      <c r="D4" s="28" t="s">
        <v>123</v>
      </c>
    </row>
    <row r="5" spans="1:4" ht="12.75" customHeight="1">
      <c r="A5" s="17" t="s">
        <v>34</v>
      </c>
      <c r="B5" s="36"/>
      <c r="C5" s="36"/>
      <c r="D5" s="35">
        <f>C5-B5</f>
        <v>0</v>
      </c>
    </row>
    <row r="6" spans="1:4" ht="12.75" customHeight="1">
      <c r="A6" s="17" t="s">
        <v>35</v>
      </c>
      <c r="B6" s="36"/>
      <c r="C6" s="36"/>
      <c r="D6" s="35">
        <f t="shared" ref="D6:D22" si="0">C6-B6</f>
        <v>0</v>
      </c>
    </row>
    <row r="7" spans="1:4" ht="12.75" customHeight="1">
      <c r="A7" s="17" t="s">
        <v>36</v>
      </c>
      <c r="B7" s="36"/>
      <c r="C7" s="36"/>
      <c r="D7" s="35">
        <f t="shared" si="0"/>
        <v>0</v>
      </c>
    </row>
    <row r="8" spans="1:4" ht="12.75" customHeight="1">
      <c r="A8" s="17" t="s">
        <v>37</v>
      </c>
      <c r="B8" s="36"/>
      <c r="C8" s="36"/>
      <c r="D8" s="35">
        <f t="shared" si="0"/>
        <v>0</v>
      </c>
    </row>
    <row r="9" spans="1:4" ht="12.75" customHeight="1">
      <c r="A9" s="17" t="s">
        <v>38</v>
      </c>
      <c r="B9" s="36"/>
      <c r="C9" s="36"/>
      <c r="D9" s="35">
        <f t="shared" si="0"/>
        <v>0</v>
      </c>
    </row>
    <row r="10" spans="1:4" ht="12.75" customHeight="1">
      <c r="A10" s="17" t="s">
        <v>39</v>
      </c>
      <c r="B10" s="36"/>
      <c r="C10" s="36"/>
      <c r="D10" s="35">
        <f t="shared" si="0"/>
        <v>0</v>
      </c>
    </row>
    <row r="11" spans="1:4" ht="12.75" customHeight="1">
      <c r="A11" s="17" t="s">
        <v>40</v>
      </c>
      <c r="B11" s="36"/>
      <c r="C11" s="36"/>
      <c r="D11" s="35">
        <f t="shared" si="0"/>
        <v>0</v>
      </c>
    </row>
    <row r="12" spans="1:4" ht="12.75" customHeight="1">
      <c r="A12" s="17" t="s">
        <v>41</v>
      </c>
      <c r="B12" s="36"/>
      <c r="C12" s="36"/>
      <c r="D12" s="35">
        <f t="shared" si="0"/>
        <v>0</v>
      </c>
    </row>
    <row r="13" spans="1:4" ht="12.75" customHeight="1">
      <c r="A13" s="17" t="s">
        <v>42</v>
      </c>
      <c r="B13" s="36">
        <v>106</v>
      </c>
      <c r="C13" s="36">
        <v>100</v>
      </c>
      <c r="D13" s="35">
        <f t="shared" si="0"/>
        <v>-6</v>
      </c>
    </row>
    <row r="14" spans="1:4" ht="12.75" customHeight="1">
      <c r="A14" s="17" t="s">
        <v>43</v>
      </c>
      <c r="B14" s="36">
        <v>95</v>
      </c>
      <c r="C14" s="36">
        <v>100</v>
      </c>
      <c r="D14" s="35">
        <f t="shared" si="0"/>
        <v>5</v>
      </c>
    </row>
    <row r="15" spans="1:4" ht="12.75" customHeight="1">
      <c r="A15" s="17" t="s">
        <v>44</v>
      </c>
      <c r="B15" s="36">
        <v>86</v>
      </c>
      <c r="C15" s="36">
        <v>90</v>
      </c>
      <c r="D15" s="35">
        <f t="shared" si="0"/>
        <v>4</v>
      </c>
    </row>
    <row r="16" spans="1:4" ht="12.75" customHeight="1">
      <c r="A16" s="17" t="s">
        <v>45</v>
      </c>
      <c r="B16" s="36"/>
      <c r="C16" s="36"/>
      <c r="D16" s="35">
        <f t="shared" si="0"/>
        <v>0</v>
      </c>
    </row>
    <row r="17" spans="1:4" ht="12.75" customHeight="1">
      <c r="A17" s="17" t="s">
        <v>46</v>
      </c>
      <c r="B17" s="36"/>
      <c r="C17" s="36"/>
      <c r="D17" s="35">
        <f t="shared" si="0"/>
        <v>0</v>
      </c>
    </row>
    <row r="18" spans="1:4" ht="12.75" customHeight="1">
      <c r="A18" s="17" t="s">
        <v>47</v>
      </c>
      <c r="B18" s="36"/>
      <c r="C18" s="36"/>
      <c r="D18" s="35">
        <f t="shared" si="0"/>
        <v>0</v>
      </c>
    </row>
    <row r="19" spans="1:4" ht="12.75" customHeight="1">
      <c r="A19" s="17" t="s">
        <v>48</v>
      </c>
      <c r="B19" s="36"/>
      <c r="C19" s="36"/>
      <c r="D19" s="35">
        <f t="shared" si="0"/>
        <v>0</v>
      </c>
    </row>
    <row r="20" spans="1:4" ht="12.75" customHeight="1">
      <c r="A20" s="17" t="s">
        <v>49</v>
      </c>
      <c r="B20" s="36"/>
      <c r="C20" s="36"/>
      <c r="D20" s="35">
        <f t="shared" si="0"/>
        <v>0</v>
      </c>
    </row>
    <row r="21" spans="1:4" ht="12.75" customHeight="1">
      <c r="A21" s="17" t="s">
        <v>50</v>
      </c>
      <c r="B21" s="36"/>
      <c r="C21" s="36"/>
      <c r="D21" s="35">
        <f t="shared" si="0"/>
        <v>0</v>
      </c>
    </row>
    <row r="22" spans="1:4" ht="13.5" customHeight="1">
      <c r="A22" s="17" t="s">
        <v>51</v>
      </c>
      <c r="B22" s="36"/>
      <c r="C22" s="36"/>
      <c r="D22" s="35">
        <f t="shared" si="0"/>
        <v>0</v>
      </c>
    </row>
    <row r="23" spans="1:4">
      <c r="A23" s="21" t="s">
        <v>119</v>
      </c>
      <c r="B23" s="29">
        <f>SUM(B5:B22)</f>
        <v>287</v>
      </c>
      <c r="C23" s="29">
        <f>SUM(C5:C22)</f>
        <v>290</v>
      </c>
      <c r="D23" s="29">
        <f>SUM(D5:D22)</f>
        <v>3</v>
      </c>
    </row>
    <row r="24" spans="1:4">
      <c r="A24" s="19"/>
      <c r="B24" s="30"/>
      <c r="C24" s="31"/>
      <c r="D24" s="30"/>
    </row>
    <row r="25" spans="1:4" ht="25.9">
      <c r="A25" s="18" t="s">
        <v>52</v>
      </c>
      <c r="B25" s="28" t="str">
        <f>B4</f>
        <v>FY21 Audited Enrollment</v>
      </c>
      <c r="C25" s="28" t="str">
        <f>C4</f>
        <v>FY22 Budgeted Enrollment</v>
      </c>
      <c r="D25" s="28" t="str">
        <f>D4</f>
        <v>Increase (Decrease)</v>
      </c>
    </row>
    <row r="26" spans="1:4">
      <c r="A26" s="17" t="s">
        <v>53</v>
      </c>
      <c r="B26" s="36">
        <v>11</v>
      </c>
      <c r="C26" s="36">
        <v>12</v>
      </c>
      <c r="D26" s="35">
        <f t="shared" ref="D26:D29" si="1">C26-B26</f>
        <v>1</v>
      </c>
    </row>
    <row r="27" spans="1:4" ht="12.75" customHeight="1">
      <c r="A27" s="17" t="s">
        <v>54</v>
      </c>
      <c r="B27" s="36">
        <v>13</v>
      </c>
      <c r="C27" s="36">
        <v>12</v>
      </c>
      <c r="D27" s="35">
        <f t="shared" si="1"/>
        <v>-1</v>
      </c>
    </row>
    <row r="28" spans="1:4" ht="12.75" customHeight="1">
      <c r="A28" s="17" t="s">
        <v>55</v>
      </c>
      <c r="B28" s="36">
        <v>2</v>
      </c>
      <c r="C28" s="36">
        <v>3</v>
      </c>
      <c r="D28" s="35">
        <f t="shared" si="1"/>
        <v>1</v>
      </c>
    </row>
    <row r="29" spans="1:4" ht="12.75" customHeight="1">
      <c r="A29" s="17" t="s">
        <v>56</v>
      </c>
      <c r="B29" s="36">
        <v>1</v>
      </c>
      <c r="C29" s="36">
        <v>1</v>
      </c>
      <c r="D29" s="35">
        <f t="shared" si="1"/>
        <v>0</v>
      </c>
    </row>
    <row r="30" spans="1:4" ht="13.5" customHeight="1">
      <c r="A30" s="21" t="s">
        <v>57</v>
      </c>
      <c r="B30" s="29">
        <f>SUM(B26:B29)</f>
        <v>27</v>
      </c>
      <c r="C30" s="29">
        <f>SUM(C26:C29)</f>
        <v>28</v>
      </c>
      <c r="D30" s="29">
        <f>SUM(D26:D29)</f>
        <v>1</v>
      </c>
    </row>
    <row r="31" spans="1:4">
      <c r="A31" s="10"/>
      <c r="B31" s="31"/>
      <c r="C31" s="31"/>
      <c r="D31" s="31"/>
    </row>
    <row r="32" spans="1:4" ht="32.25" customHeight="1">
      <c r="A32" s="11" t="s">
        <v>112</v>
      </c>
      <c r="B32" s="28" t="str">
        <f>B25</f>
        <v>FY21 Audited Enrollment</v>
      </c>
      <c r="C32" s="28" t="str">
        <f>C25</f>
        <v>FY22 Budgeted Enrollment</v>
      </c>
      <c r="D32" s="28" t="str">
        <f>D25</f>
        <v>Increase (Decrease)</v>
      </c>
    </row>
    <row r="33" spans="1:4" ht="12.75" customHeight="1">
      <c r="A33" s="20" t="s">
        <v>124</v>
      </c>
      <c r="B33" s="81">
        <v>5</v>
      </c>
      <c r="C33" s="36">
        <v>5</v>
      </c>
      <c r="D33" s="79"/>
    </row>
    <row r="34" spans="1:4" ht="12.75" customHeight="1">
      <c r="A34" s="20" t="s">
        <v>113</v>
      </c>
      <c r="B34" s="82"/>
      <c r="C34" s="36"/>
      <c r="D34" s="80"/>
    </row>
    <row r="35" spans="1:4">
      <c r="A35" s="15" t="s">
        <v>118</v>
      </c>
      <c r="B35" s="29">
        <f>SUM(B33:B34)</f>
        <v>5</v>
      </c>
      <c r="C35" s="29">
        <f>SUM(C33:C34)</f>
        <v>5</v>
      </c>
      <c r="D35" s="29">
        <f>SUM(D33:D34)</f>
        <v>0</v>
      </c>
    </row>
    <row r="36" spans="1:4">
      <c r="A36" s="9"/>
      <c r="B36" s="31"/>
      <c r="C36" s="31"/>
      <c r="D36" s="31"/>
    </row>
    <row r="37" spans="1:4" ht="12.75" customHeight="1">
      <c r="A37" s="11" t="s">
        <v>58</v>
      </c>
      <c r="B37" s="28" t="str">
        <f>B32</f>
        <v>FY21 Audited Enrollment</v>
      </c>
      <c r="C37" s="28" t="str">
        <f>C32</f>
        <v>FY22 Budgeted Enrollment</v>
      </c>
      <c r="D37" s="28" t="str">
        <f>D32</f>
        <v>Increase (Decrease)</v>
      </c>
    </row>
    <row r="38" spans="1:4" ht="12.75" customHeight="1">
      <c r="A38" s="12" t="s">
        <v>59</v>
      </c>
      <c r="B38" s="36"/>
      <c r="C38" s="36"/>
      <c r="D38" s="35">
        <f t="shared" ref="D38:D41" si="2">C38-B38</f>
        <v>0</v>
      </c>
    </row>
    <row r="39" spans="1:4" ht="12.75" customHeight="1">
      <c r="A39" s="12" t="s">
        <v>60</v>
      </c>
      <c r="B39" s="36"/>
      <c r="C39" s="36"/>
      <c r="D39" s="35">
        <f t="shared" si="2"/>
        <v>0</v>
      </c>
    </row>
    <row r="40" spans="1:4" ht="12.75" customHeight="1">
      <c r="A40" s="12" t="s">
        <v>61</v>
      </c>
      <c r="B40" s="36"/>
      <c r="C40" s="36"/>
      <c r="D40" s="35">
        <f t="shared" si="2"/>
        <v>0</v>
      </c>
    </row>
    <row r="41" spans="1:4" ht="12.75" customHeight="1">
      <c r="A41" s="12" t="s">
        <v>62</v>
      </c>
      <c r="B41" s="36"/>
      <c r="C41" s="36"/>
      <c r="D41" s="35">
        <f t="shared" si="2"/>
        <v>0</v>
      </c>
    </row>
    <row r="42" spans="1:4" ht="13.5" customHeight="1">
      <c r="A42" s="15" t="s">
        <v>63</v>
      </c>
      <c r="B42" s="29">
        <f>SUM(B38:B41)</f>
        <v>0</v>
      </c>
      <c r="C42" s="29">
        <f>SUM(C38:C41)</f>
        <v>0</v>
      </c>
      <c r="D42" s="29">
        <f>SUM(D38:D41)</f>
        <v>0</v>
      </c>
    </row>
    <row r="43" spans="1:4" ht="13.5" customHeight="1">
      <c r="A43" s="8"/>
      <c r="B43" s="31"/>
      <c r="C43" s="32"/>
      <c r="D43" s="31"/>
    </row>
    <row r="44" spans="1:4" ht="25.9">
      <c r="A44" s="13" t="s">
        <v>120</v>
      </c>
      <c r="B44" s="28" t="str">
        <f>B32</f>
        <v>FY21 Audited Enrollment</v>
      </c>
      <c r="C44" s="28" t="str">
        <f>C32</f>
        <v>FY22 Budgeted Enrollment</v>
      </c>
      <c r="D44" s="28" t="str">
        <f>D32</f>
        <v>Increase (Decrease)</v>
      </c>
    </row>
    <row r="45" spans="1:4" ht="13.5" customHeight="1">
      <c r="A45" s="12" t="s">
        <v>64</v>
      </c>
      <c r="B45" s="37"/>
      <c r="C45" s="37"/>
      <c r="D45" s="35">
        <f>C45-B45</f>
        <v>0</v>
      </c>
    </row>
    <row r="46" spans="1:4" ht="13.5" customHeight="1">
      <c r="A46" s="9"/>
      <c r="B46" s="31"/>
      <c r="C46" s="33"/>
      <c r="D46" s="31"/>
    </row>
    <row r="47" spans="1:4" ht="12.75" customHeight="1">
      <c r="A47" s="11" t="s">
        <v>65</v>
      </c>
      <c r="B47" s="28" t="str">
        <f>B44</f>
        <v>FY21 Audited Enrollment</v>
      </c>
      <c r="C47" s="28" t="str">
        <f>C44</f>
        <v>FY22 Budgeted Enrollment</v>
      </c>
      <c r="D47" s="28" t="str">
        <f>D44</f>
        <v>Increase (Decrease)</v>
      </c>
    </row>
    <row r="48" spans="1:4" ht="13.5" customHeight="1">
      <c r="A48" s="12" t="s">
        <v>65</v>
      </c>
      <c r="B48" s="37"/>
      <c r="C48" s="37"/>
      <c r="D48" s="35">
        <f>C48-B48</f>
        <v>0</v>
      </c>
    </row>
    <row r="49" spans="1:4">
      <c r="A49" s="9"/>
      <c r="B49" s="31"/>
      <c r="C49" s="33"/>
      <c r="D49" s="31"/>
    </row>
    <row r="50" spans="1:4" ht="12.75" customHeight="1">
      <c r="A50" s="11" t="s">
        <v>78</v>
      </c>
      <c r="B50" s="28" t="str">
        <f>B47</f>
        <v>FY21 Audited Enrollment</v>
      </c>
      <c r="C50" s="28" t="str">
        <f>C47</f>
        <v>FY22 Budgeted Enrollment</v>
      </c>
      <c r="D50" s="28" t="str">
        <f>D47</f>
        <v>Increase (Decrease)</v>
      </c>
    </row>
    <row r="51" spans="1:4" ht="12.75" customHeight="1">
      <c r="A51" s="20" t="s">
        <v>114</v>
      </c>
      <c r="B51" s="81">
        <v>153</v>
      </c>
      <c r="C51" s="36"/>
      <c r="D51" s="79"/>
    </row>
    <row r="52" spans="1:4" ht="12.75" customHeight="1">
      <c r="A52" s="20" t="s">
        <v>115</v>
      </c>
      <c r="B52" s="82"/>
      <c r="C52" s="36">
        <v>148</v>
      </c>
      <c r="D52" s="80"/>
    </row>
    <row r="53" spans="1:4" ht="13.5" customHeight="1">
      <c r="A53" s="15" t="s">
        <v>117</v>
      </c>
      <c r="B53" s="29">
        <f>SUM(B51:B52)</f>
        <v>153</v>
      </c>
      <c r="C53" s="29">
        <f>SUM(C51:C52)</f>
        <v>148</v>
      </c>
      <c r="D53" s="29">
        <f>SUM(D51:D52)</f>
        <v>0</v>
      </c>
    </row>
    <row r="54" spans="1:4">
      <c r="A54" s="14"/>
      <c r="B54" s="34"/>
      <c r="C54" s="34"/>
      <c r="D54" s="34"/>
    </row>
    <row r="55" spans="1:4" ht="25.9">
      <c r="A55" s="11" t="s">
        <v>66</v>
      </c>
      <c r="B55" s="28" t="str">
        <f>B44</f>
        <v>FY21 Audited Enrollment</v>
      </c>
      <c r="C55" s="28" t="str">
        <f>C44</f>
        <v>FY22 Budgeted Enrollment</v>
      </c>
      <c r="D55" s="28" t="str">
        <f>D44</f>
        <v>Increase (Decrease)</v>
      </c>
    </row>
    <row r="56" spans="1:4" ht="12.75" customHeight="1">
      <c r="A56" s="12" t="s">
        <v>67</v>
      </c>
      <c r="B56" s="36">
        <v>12</v>
      </c>
      <c r="C56" s="36">
        <v>12</v>
      </c>
      <c r="D56" s="35">
        <f t="shared" ref="D56:D59" si="3">C56-B56</f>
        <v>0</v>
      </c>
    </row>
    <row r="57" spans="1:4" ht="12.75" customHeight="1">
      <c r="A57" s="12" t="s">
        <v>68</v>
      </c>
      <c r="B57" s="36">
        <v>10</v>
      </c>
      <c r="C57" s="36">
        <v>10</v>
      </c>
      <c r="D57" s="35">
        <f t="shared" si="3"/>
        <v>0</v>
      </c>
    </row>
    <row r="58" spans="1:4" ht="12.75" customHeight="1">
      <c r="A58" s="12" t="s">
        <v>69</v>
      </c>
      <c r="B58" s="36">
        <v>4</v>
      </c>
      <c r="C58" s="36">
        <v>4</v>
      </c>
      <c r="D58" s="35">
        <f t="shared" si="3"/>
        <v>0</v>
      </c>
    </row>
    <row r="59" spans="1:4" ht="12.75" customHeight="1">
      <c r="A59" s="12" t="s">
        <v>70</v>
      </c>
      <c r="B59" s="36">
        <v>4</v>
      </c>
      <c r="C59" s="36">
        <v>4</v>
      </c>
      <c r="D59" s="35">
        <f t="shared" si="3"/>
        <v>0</v>
      </c>
    </row>
    <row r="60" spans="1:4" ht="14.25" customHeight="1">
      <c r="A60" s="15" t="s">
        <v>71</v>
      </c>
      <c r="B60" s="29">
        <f>SUM(B56:B59)</f>
        <v>30</v>
      </c>
      <c r="C60" s="29">
        <f>SUM(C56:C59)</f>
        <v>30</v>
      </c>
      <c r="D60" s="29">
        <f>SUM(D56:D59)</f>
        <v>0</v>
      </c>
    </row>
    <row r="61" spans="1:4">
      <c r="A61" s="16"/>
      <c r="B61" s="34"/>
      <c r="C61" s="31"/>
      <c r="D61" s="34"/>
    </row>
  </sheetData>
  <sheetProtection algorithmName="SHA-512" hashValue="VNVOQamhhc4+giiIMtZqm26xhYFpVZIXv7Bq2rWKvFl5GVZakuzfDCE+gyIhzruX0gb9CJHFg1vhyT79kg3C7g==" saltValue="T6u7GTj77SzwrIh8QzLRPA==" spinCount="100000" sheet="1" objects="1" scenarios="1"/>
  <mergeCells count="4">
    <mergeCell ref="D33:D34"/>
    <mergeCell ref="D51:D52"/>
    <mergeCell ref="B51:B52"/>
    <mergeCell ref="B33:B34"/>
  </mergeCells>
  <phoneticPr fontId="64" type="noConversion"/>
  <dataValidations count="1">
    <dataValidation type="whole" allowBlank="1" showInputMessage="1" showErrorMessage="1" sqref="B5:C22 B26:C29 B33:C34 B38:C41 B45:C45 B48:C48 B51:C52 B56:C59" xr:uid="{E1E81363-F433-EF49-99AF-AF82C090C992}">
      <formula1>0</formula1>
      <formula2>1000000</formula2>
    </dataValidation>
  </dataValidations>
  <pageMargins left="1.25" right="0.25" top="0.55000000000000004" bottom="0.43" header="0.25" footer="0.26"/>
  <pageSetup scale="91" orientation="portrait"/>
  <headerFooter alignWithMargins="0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AB64"/>
  <sheetViews>
    <sheetView showGridLines="0" zoomScaleNormal="100" zoomScaleSheetLayoutView="100" workbookViewId="0">
      <pane xSplit="3" ySplit="5" topLeftCell="R50" activePane="bottomRight" state="frozen"/>
      <selection pane="topRight" activeCell="D1" sqref="D1"/>
      <selection pane="bottomLeft" activeCell="A6" sqref="A6"/>
      <selection pane="bottomRight"/>
    </sheetView>
  </sheetViews>
  <sheetFormatPr defaultColWidth="9.1328125" defaultRowHeight="12.75" customHeight="1"/>
  <cols>
    <col min="1" max="1" width="1.86328125" style="39" customWidth="1"/>
    <col min="2" max="2" width="45.86328125" style="39" bestFit="1" customWidth="1"/>
    <col min="3" max="3" width="2.86328125" style="39" customWidth="1"/>
    <col min="4" max="4" width="10.73046875" style="39" customWidth="1"/>
    <col min="5" max="5" width="2.73046875" style="40" customWidth="1"/>
    <col min="6" max="6" width="13.265625" style="41" bestFit="1" customWidth="1"/>
    <col min="7" max="7" width="2.73046875" style="40" customWidth="1"/>
    <col min="8" max="23" width="10.73046875" style="39" customWidth="1"/>
    <col min="24" max="24" width="1.86328125" style="39" customWidth="1"/>
    <col min="25" max="25" width="14.86328125" style="39" customWidth="1"/>
    <col min="26" max="26" width="1.86328125" style="39" customWidth="1"/>
    <col min="27" max="27" width="14.86328125" style="39" customWidth="1"/>
    <col min="28" max="28" width="7.265625" style="66" bestFit="1" customWidth="1"/>
    <col min="29" max="16384" width="9.1328125" style="39"/>
  </cols>
  <sheetData>
    <row r="1" spans="1:28" ht="12.75" customHeight="1">
      <c r="A1" s="38" t="str">
        <f>'1 Instructions - Read First'!B2</f>
        <v>Howard University Middle School of Mathematics and Science PCS</v>
      </c>
      <c r="B1" s="38"/>
    </row>
    <row r="2" spans="1:28" ht="12.75" customHeight="1">
      <c r="A2" s="39" t="str">
        <f>'1 Instructions - Read First'!B8&amp;" Annual Budget"</f>
        <v>FY22 Annual Budget</v>
      </c>
    </row>
    <row r="3" spans="1:28" ht="13.15">
      <c r="A3" s="42"/>
      <c r="B3" s="43"/>
      <c r="C3" s="42"/>
      <c r="D3" s="43"/>
      <c r="F3" s="40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2"/>
    </row>
    <row r="4" spans="1:28" ht="13.15">
      <c r="A4" s="40"/>
      <c r="B4" s="40"/>
      <c r="C4" s="42"/>
      <c r="D4" s="44" t="s">
        <v>127</v>
      </c>
      <c r="E4" s="45"/>
      <c r="F4" s="45"/>
      <c r="G4" s="45"/>
      <c r="H4" s="44" t="s">
        <v>79</v>
      </c>
      <c r="I4" s="44" t="s">
        <v>80</v>
      </c>
      <c r="J4" s="44" t="s">
        <v>81</v>
      </c>
      <c r="K4" s="44" t="s">
        <v>72</v>
      </c>
      <c r="L4" s="44" t="s">
        <v>82</v>
      </c>
      <c r="M4" s="44" t="s">
        <v>83</v>
      </c>
      <c r="N4" s="44" t="s">
        <v>84</v>
      </c>
      <c r="O4" s="44" t="s">
        <v>73</v>
      </c>
      <c r="P4" s="44" t="s">
        <v>85</v>
      </c>
      <c r="Q4" s="44" t="s">
        <v>86</v>
      </c>
      <c r="R4" s="44" t="s">
        <v>87</v>
      </c>
      <c r="S4" s="44" t="s">
        <v>74</v>
      </c>
      <c r="T4" s="44" t="s">
        <v>88</v>
      </c>
      <c r="U4" s="44" t="s">
        <v>89</v>
      </c>
      <c r="V4" s="44" t="s">
        <v>90</v>
      </c>
      <c r="W4" s="44" t="s">
        <v>75</v>
      </c>
      <c r="X4" s="42"/>
      <c r="Y4" s="44" t="s">
        <v>111</v>
      </c>
      <c r="AA4" s="83" t="s">
        <v>128</v>
      </c>
      <c r="AB4" s="83"/>
    </row>
    <row r="5" spans="1:28" ht="13.15">
      <c r="B5" s="40"/>
      <c r="C5" s="42"/>
      <c r="D5" s="46" t="s">
        <v>0</v>
      </c>
      <c r="E5" s="47"/>
      <c r="F5" s="47"/>
      <c r="G5" s="47"/>
      <c r="H5" s="46" t="str">
        <f>D5</f>
        <v>Budget</v>
      </c>
      <c r="I5" s="46" t="str">
        <f>H5</f>
        <v>Budget</v>
      </c>
      <c r="J5" s="46" t="str">
        <f t="shared" ref="J5:W5" si="0">I5</f>
        <v>Budget</v>
      </c>
      <c r="K5" s="46" t="str">
        <f t="shared" si="0"/>
        <v>Budget</v>
      </c>
      <c r="L5" s="46" t="str">
        <f t="shared" si="0"/>
        <v>Budget</v>
      </c>
      <c r="M5" s="46" t="str">
        <f t="shared" si="0"/>
        <v>Budget</v>
      </c>
      <c r="N5" s="46" t="str">
        <f t="shared" si="0"/>
        <v>Budget</v>
      </c>
      <c r="O5" s="46" t="str">
        <f t="shared" si="0"/>
        <v>Budget</v>
      </c>
      <c r="P5" s="46" t="str">
        <f t="shared" si="0"/>
        <v>Budget</v>
      </c>
      <c r="Q5" s="46" t="str">
        <f t="shared" si="0"/>
        <v>Budget</v>
      </c>
      <c r="R5" s="46" t="str">
        <f t="shared" si="0"/>
        <v>Budget</v>
      </c>
      <c r="S5" s="46" t="str">
        <f t="shared" si="0"/>
        <v>Budget</v>
      </c>
      <c r="T5" s="46" t="str">
        <f t="shared" si="0"/>
        <v>Budget</v>
      </c>
      <c r="U5" s="46" t="str">
        <f t="shared" si="0"/>
        <v>Budget</v>
      </c>
      <c r="V5" s="46" t="str">
        <f t="shared" si="0"/>
        <v>Budget</v>
      </c>
      <c r="W5" s="46" t="str">
        <f t="shared" si="0"/>
        <v>Budget</v>
      </c>
      <c r="X5" s="42"/>
      <c r="Y5" s="46" t="s">
        <v>77</v>
      </c>
      <c r="AA5" s="46" t="s">
        <v>129</v>
      </c>
      <c r="AB5" s="66" t="s">
        <v>130</v>
      </c>
    </row>
    <row r="6" spans="1:28" ht="13.15">
      <c r="A6" s="48" t="s">
        <v>1</v>
      </c>
      <c r="B6" s="40"/>
      <c r="C6" s="42"/>
      <c r="X6" s="42"/>
    </row>
    <row r="7" spans="1:28" ht="13.15">
      <c r="A7" s="43"/>
      <c r="B7" s="43" t="s">
        <v>91</v>
      </c>
      <c r="C7" s="42"/>
      <c r="D7" s="70">
        <v>3923742</v>
      </c>
      <c r="E7" s="49"/>
      <c r="F7" s="49"/>
      <c r="G7" s="49"/>
      <c r="H7" s="70">
        <v>338838</v>
      </c>
      <c r="I7" s="70">
        <v>338838</v>
      </c>
      <c r="J7" s="70">
        <v>338838</v>
      </c>
      <c r="K7" s="49">
        <f>SUM(H7:J7)</f>
        <v>1016514</v>
      </c>
      <c r="L7" s="70">
        <v>338838</v>
      </c>
      <c r="M7" s="70">
        <v>338838</v>
      </c>
      <c r="N7" s="70">
        <v>338838</v>
      </c>
      <c r="O7" s="49">
        <f>SUM(L7:N7)</f>
        <v>1016514</v>
      </c>
      <c r="P7" s="70">
        <v>338838</v>
      </c>
      <c r="Q7" s="70">
        <v>338838</v>
      </c>
      <c r="R7" s="70">
        <v>338838</v>
      </c>
      <c r="S7" s="49">
        <f>SUM(P7:R7)</f>
        <v>1016514</v>
      </c>
      <c r="T7" s="70">
        <v>338838</v>
      </c>
      <c r="U7" s="70">
        <v>338838</v>
      </c>
      <c r="V7" s="70">
        <v>338840</v>
      </c>
      <c r="W7" s="49">
        <f>SUM(T7:V7)</f>
        <v>1016516</v>
      </c>
      <c r="X7" s="42"/>
      <c r="Y7" s="39">
        <f>SUM(K7,O7,S7,W7)</f>
        <v>4066058</v>
      </c>
      <c r="AA7" s="39">
        <f t="shared" ref="AA7:AA8" si="1">Y7-D7</f>
        <v>142316</v>
      </c>
      <c r="AB7" s="66">
        <f t="shared" ref="AB7:AB8" si="2">IF(D7,AA7/D7,"")</f>
        <v>3.6270478538089408E-2</v>
      </c>
    </row>
    <row r="8" spans="1:28" ht="13.15">
      <c r="A8" s="43"/>
      <c r="B8" s="43" t="s">
        <v>92</v>
      </c>
      <c r="C8" s="42"/>
      <c r="D8" s="70">
        <v>438557</v>
      </c>
      <c r="E8" s="49"/>
      <c r="F8" s="49"/>
      <c r="G8" s="49"/>
      <c r="H8" s="70">
        <v>39514</v>
      </c>
      <c r="I8" s="70">
        <v>39514</v>
      </c>
      <c r="J8" s="70">
        <v>39514</v>
      </c>
      <c r="K8" s="49">
        <f t="shared" ref="K8:K15" si="3">SUM(H8:J8)</f>
        <v>118542</v>
      </c>
      <c r="L8" s="70">
        <v>39514</v>
      </c>
      <c r="M8" s="70">
        <v>39514</v>
      </c>
      <c r="N8" s="70">
        <v>39514</v>
      </c>
      <c r="O8" s="49">
        <f t="shared" ref="O8:O15" si="4">SUM(L8:N8)</f>
        <v>118542</v>
      </c>
      <c r="P8" s="70">
        <v>39514</v>
      </c>
      <c r="Q8" s="70">
        <v>39514</v>
      </c>
      <c r="R8" s="70">
        <v>39514</v>
      </c>
      <c r="S8" s="49">
        <f t="shared" ref="S8:S15" si="5">SUM(P8:R8)</f>
        <v>118542</v>
      </c>
      <c r="T8" s="70">
        <v>39514</v>
      </c>
      <c r="U8" s="70">
        <v>39514</v>
      </c>
      <c r="V8" s="70">
        <v>39519</v>
      </c>
      <c r="W8" s="49">
        <f t="shared" ref="W8:W15" si="6">SUM(T8:V8)</f>
        <v>118547</v>
      </c>
      <c r="X8" s="42"/>
      <c r="Y8" s="39">
        <f t="shared" ref="Y8:Y15" si="7">SUM(K8,O8,S8,W8)</f>
        <v>474173</v>
      </c>
      <c r="AA8" s="39">
        <f t="shared" si="1"/>
        <v>35616</v>
      </c>
      <c r="AB8" s="66">
        <f t="shared" si="2"/>
        <v>8.1211792309779568E-2</v>
      </c>
    </row>
    <row r="9" spans="1:28" ht="13.15">
      <c r="A9" s="43"/>
      <c r="B9" s="43" t="s">
        <v>2</v>
      </c>
      <c r="C9" s="42"/>
      <c r="D9" s="70">
        <v>978096</v>
      </c>
      <c r="E9" s="49"/>
      <c r="F9" s="49"/>
      <c r="G9" s="49"/>
      <c r="H9" s="70">
        <v>82360</v>
      </c>
      <c r="I9" s="70">
        <v>82360</v>
      </c>
      <c r="J9" s="70">
        <v>82360</v>
      </c>
      <c r="K9" s="49">
        <f t="shared" si="3"/>
        <v>247080</v>
      </c>
      <c r="L9" s="70">
        <v>82360</v>
      </c>
      <c r="M9" s="70">
        <v>82360</v>
      </c>
      <c r="N9" s="70">
        <v>82360</v>
      </c>
      <c r="O9" s="49">
        <f t="shared" si="4"/>
        <v>247080</v>
      </c>
      <c r="P9" s="70">
        <v>82360</v>
      </c>
      <c r="Q9" s="70">
        <v>82360</v>
      </c>
      <c r="R9" s="70">
        <v>82360</v>
      </c>
      <c r="S9" s="49">
        <f t="shared" si="5"/>
        <v>247080</v>
      </c>
      <c r="T9" s="70">
        <v>82360</v>
      </c>
      <c r="U9" s="70">
        <v>82360</v>
      </c>
      <c r="V9" s="70">
        <v>82360</v>
      </c>
      <c r="W9" s="49">
        <f t="shared" si="6"/>
        <v>247080</v>
      </c>
      <c r="X9" s="42"/>
      <c r="Y9" s="39">
        <f t="shared" si="7"/>
        <v>988320</v>
      </c>
      <c r="AA9" s="39">
        <f t="shared" ref="AA9:AA64" si="8">Y9-D9</f>
        <v>10224</v>
      </c>
      <c r="AB9" s="66">
        <f t="shared" ref="AB9:AB64" si="9">IF(D9,AA9/D9,"")</f>
        <v>1.0452961672473868E-2</v>
      </c>
    </row>
    <row r="10" spans="1:28" ht="13.15">
      <c r="A10" s="43"/>
      <c r="B10" s="43" t="s">
        <v>104</v>
      </c>
      <c r="C10" s="42"/>
      <c r="D10" s="70">
        <v>731186.88</v>
      </c>
      <c r="E10" s="49"/>
      <c r="F10" s="49"/>
      <c r="G10" s="49"/>
      <c r="H10" s="70">
        <v>103820</v>
      </c>
      <c r="I10" s="70">
        <v>103820</v>
      </c>
      <c r="J10" s="70">
        <v>103820</v>
      </c>
      <c r="K10" s="49">
        <f t="shared" si="3"/>
        <v>311460</v>
      </c>
      <c r="L10" s="70">
        <v>103820</v>
      </c>
      <c r="M10" s="70">
        <v>103820</v>
      </c>
      <c r="N10" s="70">
        <v>103820</v>
      </c>
      <c r="O10" s="49">
        <f t="shared" si="4"/>
        <v>311460</v>
      </c>
      <c r="P10" s="70">
        <v>103820</v>
      </c>
      <c r="Q10" s="70">
        <v>103820</v>
      </c>
      <c r="R10" s="70">
        <v>103820</v>
      </c>
      <c r="S10" s="49">
        <f t="shared" si="5"/>
        <v>311460</v>
      </c>
      <c r="T10" s="70">
        <v>103820</v>
      </c>
      <c r="U10" s="70">
        <v>103820</v>
      </c>
      <c r="V10" s="70">
        <v>103826</v>
      </c>
      <c r="W10" s="49">
        <f t="shared" si="6"/>
        <v>311466</v>
      </c>
      <c r="X10" s="42"/>
      <c r="Y10" s="39">
        <f t="shared" si="7"/>
        <v>1245846</v>
      </c>
      <c r="AA10" s="39">
        <f t="shared" si="8"/>
        <v>514659.12</v>
      </c>
      <c r="AB10" s="66">
        <f t="shared" si="9"/>
        <v>0.70386810004030709</v>
      </c>
    </row>
    <row r="11" spans="1:28" ht="13.15">
      <c r="A11" s="43"/>
      <c r="B11" s="43" t="s">
        <v>3</v>
      </c>
      <c r="C11" s="42"/>
      <c r="D11" s="70">
        <v>145725</v>
      </c>
      <c r="E11" s="49"/>
      <c r="F11" s="49"/>
      <c r="G11" s="49"/>
      <c r="H11" s="70">
        <v>8699.2099999999991</v>
      </c>
      <c r="I11" s="70">
        <v>8699.2099999999991</v>
      </c>
      <c r="J11" s="70">
        <v>8699.2099999999991</v>
      </c>
      <c r="K11" s="49">
        <f t="shared" si="3"/>
        <v>26097.629999999997</v>
      </c>
      <c r="L11" s="70">
        <v>8699.2099999999991</v>
      </c>
      <c r="M11" s="70">
        <v>8699.2099999999991</v>
      </c>
      <c r="N11" s="70">
        <v>8699.2099999999991</v>
      </c>
      <c r="O11" s="49">
        <f t="shared" si="4"/>
        <v>26097.629999999997</v>
      </c>
      <c r="P11" s="70">
        <v>8699.2099999999991</v>
      </c>
      <c r="Q11" s="70">
        <v>8699.2099999999991</v>
      </c>
      <c r="R11" s="70">
        <v>8699.2099999999991</v>
      </c>
      <c r="S11" s="49">
        <f t="shared" si="5"/>
        <v>26097.629999999997</v>
      </c>
      <c r="T11" s="70">
        <v>8699.2099999999991</v>
      </c>
      <c r="U11" s="70">
        <v>8699.2099999999991</v>
      </c>
      <c r="V11" s="70">
        <v>8699.2099999999991</v>
      </c>
      <c r="W11" s="49">
        <f t="shared" si="6"/>
        <v>26097.629999999997</v>
      </c>
      <c r="X11" s="42"/>
      <c r="Y11" s="39">
        <f t="shared" si="7"/>
        <v>104390.51999999999</v>
      </c>
      <c r="AA11" s="39">
        <f t="shared" si="8"/>
        <v>-41334.48000000001</v>
      </c>
      <c r="AB11" s="66">
        <f t="shared" si="9"/>
        <v>-0.28364714359238297</v>
      </c>
    </row>
    <row r="12" spans="1:28" ht="13.15">
      <c r="A12" s="43"/>
      <c r="B12" s="43" t="s">
        <v>4</v>
      </c>
      <c r="C12" s="42"/>
      <c r="D12" s="70">
        <v>650000</v>
      </c>
      <c r="E12" s="49"/>
      <c r="F12" s="49"/>
      <c r="G12" s="49"/>
      <c r="H12" s="70">
        <v>45000</v>
      </c>
      <c r="I12" s="70">
        <v>45000</v>
      </c>
      <c r="J12" s="70">
        <v>45000</v>
      </c>
      <c r="K12" s="49">
        <f t="shared" si="3"/>
        <v>135000</v>
      </c>
      <c r="L12" s="70">
        <v>45000</v>
      </c>
      <c r="M12" s="70">
        <v>45000</v>
      </c>
      <c r="N12" s="70">
        <v>45000</v>
      </c>
      <c r="O12" s="49">
        <f t="shared" si="4"/>
        <v>135000</v>
      </c>
      <c r="P12" s="70">
        <v>45000</v>
      </c>
      <c r="Q12" s="70">
        <v>45000</v>
      </c>
      <c r="R12" s="70">
        <v>45000</v>
      </c>
      <c r="S12" s="49">
        <f t="shared" si="5"/>
        <v>135000</v>
      </c>
      <c r="T12" s="70">
        <v>45000</v>
      </c>
      <c r="U12" s="70">
        <v>45000</v>
      </c>
      <c r="V12" s="70">
        <v>45000</v>
      </c>
      <c r="W12" s="49">
        <f t="shared" si="6"/>
        <v>135000</v>
      </c>
      <c r="X12" s="42"/>
      <c r="Y12" s="39">
        <f t="shared" si="7"/>
        <v>540000</v>
      </c>
      <c r="AA12" s="39">
        <f t="shared" si="8"/>
        <v>-110000</v>
      </c>
      <c r="AB12" s="66">
        <f t="shared" si="9"/>
        <v>-0.16923076923076924</v>
      </c>
    </row>
    <row r="13" spans="1:28" ht="13.15">
      <c r="A13" s="43"/>
      <c r="B13" s="43" t="s">
        <v>5</v>
      </c>
      <c r="C13" s="42"/>
      <c r="D13" s="70">
        <v>0</v>
      </c>
      <c r="E13" s="49"/>
      <c r="F13" s="49"/>
      <c r="G13" s="49"/>
      <c r="H13" s="70"/>
      <c r="I13" s="70"/>
      <c r="J13" s="70"/>
      <c r="K13" s="49">
        <f t="shared" si="3"/>
        <v>0</v>
      </c>
      <c r="L13" s="70"/>
      <c r="M13" s="70"/>
      <c r="N13" s="70"/>
      <c r="O13" s="49">
        <f t="shared" si="4"/>
        <v>0</v>
      </c>
      <c r="P13" s="70"/>
      <c r="Q13" s="70"/>
      <c r="R13" s="70"/>
      <c r="S13" s="49">
        <f t="shared" si="5"/>
        <v>0</v>
      </c>
      <c r="T13" s="70"/>
      <c r="U13" s="70"/>
      <c r="V13" s="70"/>
      <c r="W13" s="49">
        <f t="shared" si="6"/>
        <v>0</v>
      </c>
      <c r="X13" s="42"/>
      <c r="Y13" s="39">
        <f t="shared" si="7"/>
        <v>0</v>
      </c>
      <c r="AA13" s="39">
        <f t="shared" si="8"/>
        <v>0</v>
      </c>
      <c r="AB13" s="66" t="str">
        <f t="shared" si="9"/>
        <v/>
      </c>
    </row>
    <row r="14" spans="1:28" ht="13.15">
      <c r="A14" s="43"/>
      <c r="B14" s="43" t="s">
        <v>93</v>
      </c>
      <c r="C14" s="42"/>
      <c r="D14" s="71">
        <v>1009000</v>
      </c>
      <c r="E14" s="49"/>
      <c r="F14" s="49"/>
      <c r="G14" s="49"/>
      <c r="H14" s="70">
        <v>84917</v>
      </c>
      <c r="I14" s="70">
        <v>84917</v>
      </c>
      <c r="J14" s="70">
        <v>84917</v>
      </c>
      <c r="K14" s="49">
        <f t="shared" si="3"/>
        <v>254751</v>
      </c>
      <c r="L14" s="70">
        <v>84917</v>
      </c>
      <c r="M14" s="70">
        <v>84917</v>
      </c>
      <c r="N14" s="70">
        <v>84917</v>
      </c>
      <c r="O14" s="49">
        <f t="shared" si="4"/>
        <v>254751</v>
      </c>
      <c r="P14" s="70">
        <v>84917</v>
      </c>
      <c r="Q14" s="70">
        <v>84917</v>
      </c>
      <c r="R14" s="70">
        <v>84917</v>
      </c>
      <c r="S14" s="49">
        <f t="shared" si="5"/>
        <v>254751</v>
      </c>
      <c r="T14" s="70">
        <v>84917</v>
      </c>
      <c r="U14" s="70">
        <v>84917</v>
      </c>
      <c r="V14" s="70">
        <v>84913</v>
      </c>
      <c r="W14" s="49">
        <f t="shared" si="6"/>
        <v>254747</v>
      </c>
      <c r="X14" s="42"/>
      <c r="Y14" s="39">
        <f t="shared" si="7"/>
        <v>1019000</v>
      </c>
      <c r="AA14" s="39">
        <f t="shared" si="8"/>
        <v>10000</v>
      </c>
      <c r="AB14" s="66">
        <f t="shared" si="9"/>
        <v>9.9108027750247768E-3</v>
      </c>
    </row>
    <row r="15" spans="1:28" ht="13.15">
      <c r="A15" s="43"/>
      <c r="B15" s="43" t="s">
        <v>6</v>
      </c>
      <c r="C15" s="42"/>
      <c r="D15" s="70">
        <v>21000</v>
      </c>
      <c r="E15" s="49"/>
      <c r="F15" s="49"/>
      <c r="G15" s="49"/>
      <c r="H15" s="70">
        <v>1750</v>
      </c>
      <c r="I15" s="70">
        <v>1750</v>
      </c>
      <c r="J15" s="70">
        <v>1750</v>
      </c>
      <c r="K15" s="49">
        <f t="shared" si="3"/>
        <v>5250</v>
      </c>
      <c r="L15" s="70">
        <v>1750</v>
      </c>
      <c r="M15" s="70">
        <v>1750</v>
      </c>
      <c r="N15" s="70">
        <v>1750</v>
      </c>
      <c r="O15" s="49">
        <f t="shared" si="4"/>
        <v>5250</v>
      </c>
      <c r="P15" s="70">
        <v>1750</v>
      </c>
      <c r="Q15" s="70">
        <v>1750</v>
      </c>
      <c r="R15" s="70">
        <v>1750</v>
      </c>
      <c r="S15" s="49">
        <f t="shared" si="5"/>
        <v>5250</v>
      </c>
      <c r="T15" s="70">
        <v>1750</v>
      </c>
      <c r="U15" s="70">
        <v>1750</v>
      </c>
      <c r="V15" s="70">
        <v>1750</v>
      </c>
      <c r="W15" s="49">
        <f t="shared" si="6"/>
        <v>5250</v>
      </c>
      <c r="X15" s="42"/>
      <c r="Y15" s="50">
        <f t="shared" si="7"/>
        <v>21000</v>
      </c>
      <c r="AA15" s="50">
        <f t="shared" si="8"/>
        <v>0</v>
      </c>
      <c r="AB15" s="69">
        <f t="shared" si="9"/>
        <v>0</v>
      </c>
    </row>
    <row r="16" spans="1:28" ht="13.15">
      <c r="A16" s="43"/>
      <c r="B16" s="51" t="s">
        <v>7</v>
      </c>
      <c r="C16" s="42"/>
      <c r="D16" s="52">
        <f>SUM(D7:D15)</f>
        <v>7897306.8799999999</v>
      </c>
      <c r="E16" s="53"/>
      <c r="F16" s="53"/>
      <c r="G16" s="53"/>
      <c r="H16" s="52">
        <f>SUM(H7:H15)</f>
        <v>704898.21</v>
      </c>
      <c r="I16" s="52">
        <f t="shared" ref="I16:J16" si="10">SUM(I7:I15)</f>
        <v>704898.21</v>
      </c>
      <c r="J16" s="52">
        <f t="shared" si="10"/>
        <v>704898.21</v>
      </c>
      <c r="K16" s="52">
        <f>SUM(H16:J16)</f>
        <v>2114694.63</v>
      </c>
      <c r="L16" s="52">
        <f>SUM(L7:L15)</f>
        <v>704898.21</v>
      </c>
      <c r="M16" s="52">
        <f t="shared" ref="M16:N16" si="11">SUM(M7:M15)</f>
        <v>704898.21</v>
      </c>
      <c r="N16" s="52">
        <f t="shared" si="11"/>
        <v>704898.21</v>
      </c>
      <c r="O16" s="52">
        <f>SUM(L16:N16)</f>
        <v>2114694.63</v>
      </c>
      <c r="P16" s="52">
        <f>SUM(P7:P15)</f>
        <v>704898.21</v>
      </c>
      <c r="Q16" s="52">
        <f t="shared" ref="Q16:R16" si="12">SUM(Q7:Q15)</f>
        <v>704898.21</v>
      </c>
      <c r="R16" s="52">
        <f t="shared" si="12"/>
        <v>704898.21</v>
      </c>
      <c r="S16" s="52">
        <f>SUM(P16:R16)</f>
        <v>2114694.63</v>
      </c>
      <c r="T16" s="52">
        <f>SUM(T7:T15)</f>
        <v>704898.21</v>
      </c>
      <c r="U16" s="52">
        <f t="shared" ref="U16:V16" si="13">SUM(U7:U15)</f>
        <v>704898.21</v>
      </c>
      <c r="V16" s="52">
        <f t="shared" si="13"/>
        <v>704907.21</v>
      </c>
      <c r="W16" s="52">
        <f>SUM(T16:V16)</f>
        <v>2114703.63</v>
      </c>
      <c r="X16" s="54"/>
      <c r="Y16" s="55">
        <f>SUM(K16,O16,S16,W16)</f>
        <v>8458787.5199999996</v>
      </c>
      <c r="AA16" s="55">
        <f t="shared" si="8"/>
        <v>561480.63999999966</v>
      </c>
      <c r="AB16" s="66">
        <f t="shared" si="9"/>
        <v>7.1097736042391155E-2</v>
      </c>
    </row>
    <row r="17" spans="1:28" ht="13.15">
      <c r="A17" s="43"/>
      <c r="B17" s="56"/>
      <c r="C17" s="42"/>
      <c r="D17" s="56"/>
      <c r="E17" s="48"/>
      <c r="F17" s="48"/>
      <c r="G17" s="48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42"/>
    </row>
    <row r="18" spans="1:28" ht="13.15">
      <c r="A18" s="38" t="s">
        <v>97</v>
      </c>
      <c r="B18" s="40"/>
      <c r="C18" s="42"/>
      <c r="D18" s="40"/>
      <c r="F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2"/>
    </row>
    <row r="19" spans="1:28" ht="13.15">
      <c r="A19" s="57" t="s">
        <v>8</v>
      </c>
      <c r="B19" s="40"/>
      <c r="C19" s="42"/>
      <c r="D19" s="40"/>
      <c r="F19" s="40" t="s">
        <v>76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2"/>
    </row>
    <row r="20" spans="1:28" ht="13.15">
      <c r="A20" s="43"/>
      <c r="B20" s="40" t="s">
        <v>9</v>
      </c>
      <c r="C20" s="42"/>
      <c r="D20" s="72">
        <v>153000</v>
      </c>
      <c r="E20" s="58"/>
      <c r="F20" s="72">
        <v>2</v>
      </c>
      <c r="G20" s="58"/>
      <c r="H20" s="72">
        <v>23445</v>
      </c>
      <c r="I20" s="72">
        <v>23445</v>
      </c>
      <c r="J20" s="72">
        <v>23445</v>
      </c>
      <c r="K20" s="59">
        <f t="shared" ref="K20:K26" si="14">SUM(H20:J20)</f>
        <v>70335</v>
      </c>
      <c r="L20" s="72">
        <v>23445</v>
      </c>
      <c r="M20" s="72">
        <v>23445</v>
      </c>
      <c r="N20" s="72">
        <v>23445</v>
      </c>
      <c r="O20" s="59">
        <f t="shared" ref="O20:O26" si="15">SUM(L20:N20)</f>
        <v>70335</v>
      </c>
      <c r="P20" s="72">
        <v>23445</v>
      </c>
      <c r="Q20" s="72">
        <v>23445</v>
      </c>
      <c r="R20" s="72">
        <v>23445</v>
      </c>
      <c r="S20" s="59">
        <f t="shared" ref="S20:S26" si="16">SUM(P20:R20)</f>
        <v>70335</v>
      </c>
      <c r="T20" s="72">
        <v>23445</v>
      </c>
      <c r="U20" s="72">
        <v>23445</v>
      </c>
      <c r="V20" s="72">
        <v>23445</v>
      </c>
      <c r="W20" s="59">
        <f t="shared" ref="W20:W27" si="17">SUM(T20:V20)</f>
        <v>70335</v>
      </c>
      <c r="X20" s="42"/>
      <c r="Y20" s="39">
        <f t="shared" ref="Y20:Y27" si="18">SUM(K20,O20,S20,W20)</f>
        <v>281340</v>
      </c>
      <c r="AA20" s="39">
        <f t="shared" si="8"/>
        <v>128340</v>
      </c>
      <c r="AB20" s="66">
        <f t="shared" si="9"/>
        <v>0.83882352941176475</v>
      </c>
    </row>
    <row r="21" spans="1:28" ht="13.15">
      <c r="A21" s="43"/>
      <c r="B21" s="40" t="s">
        <v>10</v>
      </c>
      <c r="C21" s="42"/>
      <c r="D21" s="72">
        <v>1630000</v>
      </c>
      <c r="E21" s="58"/>
      <c r="F21" s="72">
        <v>23</v>
      </c>
      <c r="G21" s="58"/>
      <c r="H21" s="72">
        <v>137704</v>
      </c>
      <c r="I21" s="72">
        <v>137704</v>
      </c>
      <c r="J21" s="72">
        <v>137704</v>
      </c>
      <c r="K21" s="59">
        <f t="shared" si="14"/>
        <v>413112</v>
      </c>
      <c r="L21" s="72">
        <v>137704</v>
      </c>
      <c r="M21" s="72">
        <v>137704</v>
      </c>
      <c r="N21" s="72">
        <v>137704</v>
      </c>
      <c r="O21" s="59">
        <f t="shared" si="15"/>
        <v>413112</v>
      </c>
      <c r="P21" s="72">
        <v>137704</v>
      </c>
      <c r="Q21" s="72">
        <v>137704</v>
      </c>
      <c r="R21" s="72">
        <v>137704</v>
      </c>
      <c r="S21" s="59">
        <f t="shared" si="16"/>
        <v>413112</v>
      </c>
      <c r="T21" s="72">
        <v>137704</v>
      </c>
      <c r="U21" s="72">
        <v>137704</v>
      </c>
      <c r="V21" s="72">
        <v>137704</v>
      </c>
      <c r="W21" s="59">
        <f t="shared" si="17"/>
        <v>413112</v>
      </c>
      <c r="X21" s="42"/>
      <c r="Y21" s="39">
        <f t="shared" si="18"/>
        <v>1652448</v>
      </c>
      <c r="AA21" s="39">
        <f t="shared" si="8"/>
        <v>22448</v>
      </c>
      <c r="AB21" s="66">
        <f t="shared" si="9"/>
        <v>1.3771779141104295E-2</v>
      </c>
    </row>
    <row r="22" spans="1:28" ht="13.15">
      <c r="A22" s="43"/>
      <c r="B22" s="40" t="s">
        <v>11</v>
      </c>
      <c r="C22" s="42"/>
      <c r="D22" s="72">
        <v>575000</v>
      </c>
      <c r="E22" s="58"/>
      <c r="F22" s="72">
        <v>7</v>
      </c>
      <c r="G22" s="58"/>
      <c r="H22" s="72">
        <v>39258</v>
      </c>
      <c r="I22" s="72">
        <v>39258</v>
      </c>
      <c r="J22" s="72">
        <v>39258</v>
      </c>
      <c r="K22" s="59">
        <f t="shared" si="14"/>
        <v>117774</v>
      </c>
      <c r="L22" s="72">
        <v>39258</v>
      </c>
      <c r="M22" s="72">
        <v>39258</v>
      </c>
      <c r="N22" s="72">
        <v>39258</v>
      </c>
      <c r="O22" s="59">
        <f t="shared" si="15"/>
        <v>117774</v>
      </c>
      <c r="P22" s="72">
        <v>39258</v>
      </c>
      <c r="Q22" s="72">
        <v>39258</v>
      </c>
      <c r="R22" s="72">
        <v>39258</v>
      </c>
      <c r="S22" s="59">
        <f t="shared" si="16"/>
        <v>117774</v>
      </c>
      <c r="T22" s="72">
        <v>39258</v>
      </c>
      <c r="U22" s="72">
        <v>39258</v>
      </c>
      <c r="V22" s="72">
        <v>39258</v>
      </c>
      <c r="W22" s="59">
        <f t="shared" si="17"/>
        <v>117774</v>
      </c>
      <c r="X22" s="42"/>
      <c r="Y22" s="39">
        <f t="shared" si="18"/>
        <v>471096</v>
      </c>
      <c r="AA22" s="39">
        <f t="shared" si="8"/>
        <v>-103904</v>
      </c>
      <c r="AB22" s="66">
        <f t="shared" si="9"/>
        <v>-0.18070260869565216</v>
      </c>
    </row>
    <row r="23" spans="1:28" ht="13.15">
      <c r="A23" s="43"/>
      <c r="B23" s="40" t="s">
        <v>12</v>
      </c>
      <c r="C23" s="42"/>
      <c r="D23" s="72">
        <f>565433+80000</f>
        <v>645433</v>
      </c>
      <c r="E23" s="58"/>
      <c r="F23" s="72">
        <v>15</v>
      </c>
      <c r="G23" s="58"/>
      <c r="H23" s="72">
        <v>73460</v>
      </c>
      <c r="I23" s="72">
        <v>73460</v>
      </c>
      <c r="J23" s="72">
        <v>73460</v>
      </c>
      <c r="K23" s="59">
        <f t="shared" si="14"/>
        <v>220380</v>
      </c>
      <c r="L23" s="72">
        <v>73460</v>
      </c>
      <c r="M23" s="72">
        <v>73460</v>
      </c>
      <c r="N23" s="72">
        <v>73460</v>
      </c>
      <c r="O23" s="59">
        <f t="shared" si="15"/>
        <v>220380</v>
      </c>
      <c r="P23" s="72">
        <v>73460</v>
      </c>
      <c r="Q23" s="72">
        <v>73460</v>
      </c>
      <c r="R23" s="72">
        <v>73460</v>
      </c>
      <c r="S23" s="59">
        <f t="shared" si="16"/>
        <v>220380</v>
      </c>
      <c r="T23" s="72">
        <v>73460</v>
      </c>
      <c r="U23" s="72">
        <v>73460</v>
      </c>
      <c r="V23" s="72">
        <v>73460</v>
      </c>
      <c r="W23" s="59">
        <f t="shared" si="17"/>
        <v>220380</v>
      </c>
      <c r="X23" s="42"/>
      <c r="Y23" s="39">
        <f t="shared" si="18"/>
        <v>881520</v>
      </c>
      <c r="AA23" s="39">
        <f t="shared" si="8"/>
        <v>236087</v>
      </c>
      <c r="AB23" s="66">
        <f t="shared" si="9"/>
        <v>0.36578080141548386</v>
      </c>
    </row>
    <row r="24" spans="1:28" ht="13.15">
      <c r="A24" s="43"/>
      <c r="B24" s="40" t="s">
        <v>13</v>
      </c>
      <c r="C24" s="42"/>
      <c r="D24" s="72">
        <v>267527</v>
      </c>
      <c r="E24" s="58"/>
      <c r="F24" s="72">
        <v>2</v>
      </c>
      <c r="G24" s="58"/>
      <c r="H24" s="72">
        <v>13542</v>
      </c>
      <c r="I24" s="72">
        <v>13542</v>
      </c>
      <c r="J24" s="72">
        <v>13542</v>
      </c>
      <c r="K24" s="59">
        <f>SUM(H24:J24)</f>
        <v>40626</v>
      </c>
      <c r="L24" s="72">
        <v>13542</v>
      </c>
      <c r="M24" s="72">
        <v>13542</v>
      </c>
      <c r="N24" s="72">
        <v>13542</v>
      </c>
      <c r="O24" s="59">
        <f t="shared" si="15"/>
        <v>40626</v>
      </c>
      <c r="P24" s="72">
        <v>13542</v>
      </c>
      <c r="Q24" s="72">
        <v>13542</v>
      </c>
      <c r="R24" s="72">
        <v>13542</v>
      </c>
      <c r="S24" s="59">
        <f t="shared" si="16"/>
        <v>40626</v>
      </c>
      <c r="T24" s="72">
        <v>13542</v>
      </c>
      <c r="U24" s="72">
        <v>13542</v>
      </c>
      <c r="V24" s="72">
        <v>13542</v>
      </c>
      <c r="W24" s="59">
        <f t="shared" si="17"/>
        <v>40626</v>
      </c>
      <c r="X24" s="42"/>
      <c r="Y24" s="39">
        <f t="shared" si="18"/>
        <v>162504</v>
      </c>
      <c r="AA24" s="39">
        <f t="shared" si="8"/>
        <v>-105023</v>
      </c>
      <c r="AB24" s="66">
        <f t="shared" si="9"/>
        <v>-0.39256972193460848</v>
      </c>
    </row>
    <row r="25" spans="1:28" ht="13.15">
      <c r="A25" s="43"/>
      <c r="B25" s="40" t="s">
        <v>105</v>
      </c>
      <c r="C25" s="42"/>
      <c r="D25" s="72">
        <v>267040</v>
      </c>
      <c r="E25" s="58"/>
      <c r="F25" s="72">
        <v>5</v>
      </c>
      <c r="G25" s="58"/>
      <c r="H25" s="72">
        <v>35775</v>
      </c>
      <c r="I25" s="72">
        <v>35775</v>
      </c>
      <c r="J25" s="72">
        <v>35775</v>
      </c>
      <c r="K25" s="59">
        <f t="shared" si="14"/>
        <v>107325</v>
      </c>
      <c r="L25" s="72">
        <v>35775</v>
      </c>
      <c r="M25" s="72">
        <v>35775</v>
      </c>
      <c r="N25" s="72">
        <v>35775</v>
      </c>
      <c r="O25" s="59">
        <f t="shared" si="15"/>
        <v>107325</v>
      </c>
      <c r="P25" s="72">
        <v>35775</v>
      </c>
      <c r="Q25" s="72">
        <v>35775</v>
      </c>
      <c r="R25" s="72">
        <v>35775</v>
      </c>
      <c r="S25" s="59">
        <f t="shared" si="16"/>
        <v>107325</v>
      </c>
      <c r="T25" s="72">
        <v>35775</v>
      </c>
      <c r="U25" s="72">
        <v>35775</v>
      </c>
      <c r="V25" s="72">
        <v>35775</v>
      </c>
      <c r="W25" s="59">
        <f t="shared" si="17"/>
        <v>107325</v>
      </c>
      <c r="X25" s="42"/>
      <c r="Y25" s="39">
        <f t="shared" si="18"/>
        <v>429300</v>
      </c>
      <c r="AA25" s="39">
        <f t="shared" si="8"/>
        <v>162260</v>
      </c>
      <c r="AB25" s="66">
        <f t="shared" si="9"/>
        <v>0.60762432594367888</v>
      </c>
    </row>
    <row r="26" spans="1:28" ht="13.15">
      <c r="A26" s="43"/>
      <c r="B26" s="40" t="s">
        <v>106</v>
      </c>
      <c r="C26" s="42"/>
      <c r="D26" s="72">
        <v>829723</v>
      </c>
      <c r="E26" s="58"/>
      <c r="F26" s="72"/>
      <c r="G26" s="58"/>
      <c r="H26" s="72">
        <v>81667</v>
      </c>
      <c r="I26" s="72">
        <v>81667</v>
      </c>
      <c r="J26" s="72">
        <v>81667</v>
      </c>
      <c r="K26" s="59">
        <f t="shared" si="14"/>
        <v>245001</v>
      </c>
      <c r="L26" s="72">
        <v>81667</v>
      </c>
      <c r="M26" s="72">
        <v>81667</v>
      </c>
      <c r="N26" s="72">
        <v>81667</v>
      </c>
      <c r="O26" s="59">
        <f t="shared" si="15"/>
        <v>245001</v>
      </c>
      <c r="P26" s="72">
        <v>81667</v>
      </c>
      <c r="Q26" s="72">
        <v>81667</v>
      </c>
      <c r="R26" s="72">
        <v>81667</v>
      </c>
      <c r="S26" s="59">
        <f t="shared" si="16"/>
        <v>245001</v>
      </c>
      <c r="T26" s="72">
        <v>81667</v>
      </c>
      <c r="U26" s="72">
        <v>81667</v>
      </c>
      <c r="V26" s="72">
        <v>81669</v>
      </c>
      <c r="W26" s="59">
        <f t="shared" si="17"/>
        <v>245003</v>
      </c>
      <c r="X26" s="42"/>
      <c r="Y26" s="50">
        <f t="shared" si="18"/>
        <v>980006</v>
      </c>
      <c r="AA26" s="50">
        <f t="shared" si="8"/>
        <v>150283</v>
      </c>
      <c r="AB26" s="69">
        <f t="shared" si="9"/>
        <v>0.181124302930014</v>
      </c>
    </row>
    <row r="27" spans="1:28" ht="13.15">
      <c r="A27" s="40"/>
      <c r="B27" s="51" t="s">
        <v>14</v>
      </c>
      <c r="C27" s="42"/>
      <c r="D27" s="52">
        <f>SUM(D20:D26)</f>
        <v>4367723</v>
      </c>
      <c r="E27" s="53"/>
      <c r="F27" s="52">
        <f>SUM(F20:F26)</f>
        <v>54</v>
      </c>
      <c r="G27" s="53"/>
      <c r="H27" s="52">
        <f>SUM(H20:H26)</f>
        <v>404851</v>
      </c>
      <c r="I27" s="52">
        <f>SUM(I20:I26)</f>
        <v>404851</v>
      </c>
      <c r="J27" s="52">
        <f>SUM(J20:J26)</f>
        <v>404851</v>
      </c>
      <c r="K27" s="52">
        <f>SUM(H27:J27)</f>
        <v>1214553</v>
      </c>
      <c r="L27" s="52">
        <f>SUM(L20:L26)</f>
        <v>404851</v>
      </c>
      <c r="M27" s="52">
        <f>SUM(M20:M26)</f>
        <v>404851</v>
      </c>
      <c r="N27" s="52">
        <f>SUM(N20:N26)</f>
        <v>404851</v>
      </c>
      <c r="O27" s="52">
        <f>SUM(L27:N27)</f>
        <v>1214553</v>
      </c>
      <c r="P27" s="52">
        <f>SUM(P20:P26)</f>
        <v>404851</v>
      </c>
      <c r="Q27" s="52">
        <f>SUM(Q20:Q26)</f>
        <v>404851</v>
      </c>
      <c r="R27" s="52">
        <f>SUM(R20:R26)</f>
        <v>404851</v>
      </c>
      <c r="S27" s="52">
        <f>SUM(P27:R27)</f>
        <v>1214553</v>
      </c>
      <c r="T27" s="52">
        <f>SUM(T20:T26)</f>
        <v>404851</v>
      </c>
      <c r="U27" s="52">
        <f>SUM(U20:U26)</f>
        <v>404851</v>
      </c>
      <c r="V27" s="52">
        <f>SUM(V20:V26)</f>
        <v>404853</v>
      </c>
      <c r="W27" s="52">
        <f t="shared" si="17"/>
        <v>1214555</v>
      </c>
      <c r="X27" s="54"/>
      <c r="Y27" s="55">
        <f t="shared" si="18"/>
        <v>4858214</v>
      </c>
      <c r="AA27" s="55">
        <f t="shared" si="8"/>
        <v>490491</v>
      </c>
      <c r="AB27" s="66">
        <f t="shared" si="9"/>
        <v>0.11229901713089406</v>
      </c>
    </row>
    <row r="28" spans="1:28" ht="13.15">
      <c r="A28" s="40"/>
      <c r="C28" s="4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2"/>
    </row>
    <row r="29" spans="1:28" ht="13.15">
      <c r="A29" s="57" t="s">
        <v>15</v>
      </c>
      <c r="B29" s="40"/>
      <c r="C29" s="42"/>
      <c r="D29" s="40"/>
      <c r="F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2"/>
    </row>
    <row r="30" spans="1:28" ht="13.15">
      <c r="A30" s="43"/>
      <c r="B30" s="40" t="s">
        <v>107</v>
      </c>
      <c r="C30" s="42"/>
      <c r="D30" s="72">
        <v>257000</v>
      </c>
      <c r="E30" s="58"/>
      <c r="F30" s="58"/>
      <c r="G30" s="58"/>
      <c r="H30" s="72">
        <v>31208</v>
      </c>
      <c r="I30" s="72">
        <v>31208</v>
      </c>
      <c r="J30" s="72">
        <v>31208</v>
      </c>
      <c r="K30" s="59">
        <f t="shared" ref="K30:K34" si="19">SUM(H30:J30)</f>
        <v>93624</v>
      </c>
      <c r="L30" s="72">
        <v>31208</v>
      </c>
      <c r="M30" s="72">
        <v>31208</v>
      </c>
      <c r="N30" s="72">
        <v>31208</v>
      </c>
      <c r="O30" s="59">
        <f t="shared" ref="O30:O34" si="20">SUM(L30:N30)</f>
        <v>93624</v>
      </c>
      <c r="P30" s="72">
        <v>31208</v>
      </c>
      <c r="Q30" s="72">
        <v>31208</v>
      </c>
      <c r="R30" s="72">
        <v>31208</v>
      </c>
      <c r="S30" s="59">
        <f t="shared" ref="S30:S34" si="21">SUM(P30:R30)</f>
        <v>93624</v>
      </c>
      <c r="T30" s="72">
        <v>31208</v>
      </c>
      <c r="U30" s="72">
        <v>31208</v>
      </c>
      <c r="V30" s="72">
        <v>31208</v>
      </c>
      <c r="W30" s="59">
        <f t="shared" ref="W30:W35" si="22">SUM(T30:V30)</f>
        <v>93624</v>
      </c>
      <c r="X30" s="42"/>
      <c r="Y30" s="39">
        <f t="shared" ref="Y30:Y35" si="23">SUM(K30,O30,S30,W30)</f>
        <v>374496</v>
      </c>
      <c r="AA30" s="39">
        <f t="shared" si="8"/>
        <v>117496</v>
      </c>
      <c r="AB30" s="66">
        <f t="shared" si="9"/>
        <v>0.45718287937743191</v>
      </c>
    </row>
    <row r="31" spans="1:28" ht="13.15">
      <c r="A31" s="43"/>
      <c r="B31" s="40" t="s">
        <v>108</v>
      </c>
      <c r="C31" s="42"/>
      <c r="D31" s="72">
        <v>10000</v>
      </c>
      <c r="E31" s="58"/>
      <c r="F31" s="58"/>
      <c r="G31" s="58"/>
      <c r="H31" s="72">
        <v>1250</v>
      </c>
      <c r="I31" s="72">
        <v>1250</v>
      </c>
      <c r="J31" s="72">
        <v>1250</v>
      </c>
      <c r="K31" s="59">
        <f t="shared" si="19"/>
        <v>3750</v>
      </c>
      <c r="L31" s="72">
        <v>1250</v>
      </c>
      <c r="M31" s="72">
        <v>1250</v>
      </c>
      <c r="N31" s="72">
        <v>1250</v>
      </c>
      <c r="O31" s="59">
        <f t="shared" si="20"/>
        <v>3750</v>
      </c>
      <c r="P31" s="72">
        <v>1250</v>
      </c>
      <c r="Q31" s="72">
        <v>1250</v>
      </c>
      <c r="R31" s="72">
        <v>1250</v>
      </c>
      <c r="S31" s="59">
        <f t="shared" si="21"/>
        <v>3750</v>
      </c>
      <c r="T31" s="72">
        <v>1250</v>
      </c>
      <c r="U31" s="72">
        <v>1250</v>
      </c>
      <c r="V31" s="72">
        <v>1250</v>
      </c>
      <c r="W31" s="59">
        <f t="shared" si="22"/>
        <v>3750</v>
      </c>
      <c r="X31" s="42"/>
      <c r="Y31" s="39">
        <f t="shared" si="23"/>
        <v>15000</v>
      </c>
      <c r="AA31" s="39">
        <f t="shared" si="8"/>
        <v>5000</v>
      </c>
      <c r="AB31" s="66">
        <f t="shared" si="9"/>
        <v>0.5</v>
      </c>
    </row>
    <row r="32" spans="1:28" ht="13.15">
      <c r="A32" s="43"/>
      <c r="B32" s="40" t="s">
        <v>16</v>
      </c>
      <c r="C32" s="42"/>
      <c r="D32" s="72">
        <v>85000</v>
      </c>
      <c r="E32" s="58"/>
      <c r="F32" s="58"/>
      <c r="G32" s="58"/>
      <c r="H32" s="72">
        <v>10417</v>
      </c>
      <c r="I32" s="72">
        <v>10417</v>
      </c>
      <c r="J32" s="72">
        <v>10417</v>
      </c>
      <c r="K32" s="59">
        <f t="shared" si="19"/>
        <v>31251</v>
      </c>
      <c r="L32" s="72">
        <v>10417</v>
      </c>
      <c r="M32" s="72">
        <v>10417</v>
      </c>
      <c r="N32" s="72">
        <v>10417</v>
      </c>
      <c r="O32" s="59">
        <f t="shared" si="20"/>
        <v>31251</v>
      </c>
      <c r="P32" s="72">
        <v>10417</v>
      </c>
      <c r="Q32" s="72">
        <v>10417</v>
      </c>
      <c r="R32" s="72">
        <v>10417</v>
      </c>
      <c r="S32" s="59">
        <f t="shared" si="21"/>
        <v>31251</v>
      </c>
      <c r="T32" s="72">
        <v>10417</v>
      </c>
      <c r="U32" s="72">
        <v>10417</v>
      </c>
      <c r="V32" s="72">
        <v>10417</v>
      </c>
      <c r="W32" s="59">
        <f t="shared" si="22"/>
        <v>31251</v>
      </c>
      <c r="X32" s="42"/>
      <c r="Y32" s="39">
        <f t="shared" si="23"/>
        <v>125004</v>
      </c>
      <c r="AA32" s="39">
        <f t="shared" si="8"/>
        <v>40004</v>
      </c>
      <c r="AB32" s="66">
        <f t="shared" si="9"/>
        <v>0.47063529411764704</v>
      </c>
    </row>
    <row r="33" spans="1:28" ht="13.15">
      <c r="A33" s="43"/>
      <c r="B33" s="43" t="s">
        <v>29</v>
      </c>
      <c r="C33" s="42"/>
      <c r="D33" s="72">
        <v>125000</v>
      </c>
      <c r="E33" s="58"/>
      <c r="F33" s="58"/>
      <c r="G33" s="58"/>
      <c r="H33" s="72">
        <v>18333</v>
      </c>
      <c r="I33" s="72">
        <v>18333</v>
      </c>
      <c r="J33" s="72">
        <v>18333</v>
      </c>
      <c r="K33" s="59">
        <f>SUM(H33:J33)</f>
        <v>54999</v>
      </c>
      <c r="L33" s="72">
        <v>18333</v>
      </c>
      <c r="M33" s="72">
        <v>18333</v>
      </c>
      <c r="N33" s="72">
        <v>18333</v>
      </c>
      <c r="O33" s="59">
        <f>SUM(L33:N33)</f>
        <v>54999</v>
      </c>
      <c r="P33" s="72">
        <v>18333</v>
      </c>
      <c r="Q33" s="72">
        <v>18333</v>
      </c>
      <c r="R33" s="72">
        <v>18333</v>
      </c>
      <c r="S33" s="59">
        <f>SUM(P33:R33)</f>
        <v>54999</v>
      </c>
      <c r="T33" s="72">
        <v>18333</v>
      </c>
      <c r="U33" s="72">
        <v>18333</v>
      </c>
      <c r="V33" s="72">
        <v>18333</v>
      </c>
      <c r="W33" s="59">
        <f>SUM(T33:V33)</f>
        <v>54999</v>
      </c>
      <c r="X33" s="42"/>
      <c r="Y33" s="39">
        <f>SUM(K33,O33,S33,W33)</f>
        <v>219996</v>
      </c>
      <c r="AA33" s="39">
        <f t="shared" si="8"/>
        <v>94996</v>
      </c>
      <c r="AB33" s="66">
        <f t="shared" si="9"/>
        <v>0.75996799999999998</v>
      </c>
    </row>
    <row r="34" spans="1:28" ht="13.15">
      <c r="A34" s="43"/>
      <c r="B34" s="40" t="s">
        <v>109</v>
      </c>
      <c r="C34" s="42"/>
      <c r="D34" s="72">
        <v>25000</v>
      </c>
      <c r="E34" s="58"/>
      <c r="F34" s="58"/>
      <c r="G34" s="58"/>
      <c r="H34" s="72">
        <v>4167</v>
      </c>
      <c r="I34" s="72">
        <v>4167</v>
      </c>
      <c r="J34" s="72">
        <v>4167</v>
      </c>
      <c r="K34" s="59">
        <f t="shared" si="19"/>
        <v>12501</v>
      </c>
      <c r="L34" s="72">
        <v>4167</v>
      </c>
      <c r="M34" s="72">
        <v>4167</v>
      </c>
      <c r="N34" s="72">
        <v>4167</v>
      </c>
      <c r="O34" s="59">
        <f t="shared" si="20"/>
        <v>12501</v>
      </c>
      <c r="P34" s="72">
        <v>4167</v>
      </c>
      <c r="Q34" s="72">
        <v>4167</v>
      </c>
      <c r="R34" s="72">
        <v>4167</v>
      </c>
      <c r="S34" s="59">
        <f t="shared" si="21"/>
        <v>12501</v>
      </c>
      <c r="T34" s="72">
        <v>4167</v>
      </c>
      <c r="U34" s="72">
        <v>4167</v>
      </c>
      <c r="V34" s="72">
        <v>4167</v>
      </c>
      <c r="W34" s="59">
        <f t="shared" si="22"/>
        <v>12501</v>
      </c>
      <c r="X34" s="42"/>
      <c r="Y34" s="50">
        <f t="shared" si="23"/>
        <v>50004</v>
      </c>
      <c r="AA34" s="50">
        <f t="shared" si="8"/>
        <v>25004</v>
      </c>
      <c r="AB34" s="69">
        <f t="shared" si="9"/>
        <v>1.0001599999999999</v>
      </c>
    </row>
    <row r="35" spans="1:28" ht="13.15">
      <c r="A35" s="40"/>
      <c r="B35" s="51" t="s">
        <v>17</v>
      </c>
      <c r="C35" s="42"/>
      <c r="D35" s="51">
        <f>SUM(D30:D34)</f>
        <v>502000</v>
      </c>
      <c r="E35" s="48"/>
      <c r="F35" s="48"/>
      <c r="G35" s="48"/>
      <c r="H35" s="51">
        <f>SUM(H30:H34)</f>
        <v>65375</v>
      </c>
      <c r="I35" s="51">
        <f>SUM(I30:I34)</f>
        <v>65375</v>
      </c>
      <c r="J35" s="51">
        <f>SUM(J30:J34)</f>
        <v>65375</v>
      </c>
      <c r="K35" s="51">
        <f>SUM(H35:J35)</f>
        <v>196125</v>
      </c>
      <c r="L35" s="51">
        <f>SUM(L30:L34)</f>
        <v>65375</v>
      </c>
      <c r="M35" s="51">
        <f>SUM(M30:M34)</f>
        <v>65375</v>
      </c>
      <c r="N35" s="51">
        <f>SUM(N30:N34)</f>
        <v>65375</v>
      </c>
      <c r="O35" s="51">
        <f>SUM(L35:N35)</f>
        <v>196125</v>
      </c>
      <c r="P35" s="51">
        <f>SUM(P30:P34)</f>
        <v>65375</v>
      </c>
      <c r="Q35" s="51">
        <f>SUM(Q30:Q34)</f>
        <v>65375</v>
      </c>
      <c r="R35" s="51">
        <f>SUM(R30:R34)</f>
        <v>65375</v>
      </c>
      <c r="S35" s="51">
        <f>SUM(P35:R35)</f>
        <v>196125</v>
      </c>
      <c r="T35" s="51">
        <f>SUM(T30:T34)</f>
        <v>65375</v>
      </c>
      <c r="U35" s="51">
        <f>SUM(U30:U34)</f>
        <v>65375</v>
      </c>
      <c r="V35" s="51">
        <f>SUM(V30:V34)</f>
        <v>65375</v>
      </c>
      <c r="W35" s="51">
        <f t="shared" si="22"/>
        <v>196125</v>
      </c>
      <c r="X35" s="42"/>
      <c r="Y35" s="39">
        <f t="shared" si="23"/>
        <v>784500</v>
      </c>
      <c r="AA35" s="39">
        <f t="shared" si="8"/>
        <v>282500</v>
      </c>
      <c r="AB35" s="66">
        <f t="shared" si="9"/>
        <v>0.5627490039840638</v>
      </c>
    </row>
    <row r="36" spans="1:28" ht="13.15">
      <c r="A36" s="48"/>
      <c r="B36" s="48"/>
      <c r="C36" s="42"/>
      <c r="D36" s="43"/>
      <c r="F36" s="40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2"/>
    </row>
    <row r="37" spans="1:28" ht="13.15">
      <c r="A37" s="60" t="s">
        <v>18</v>
      </c>
      <c r="B37" s="43"/>
      <c r="C37" s="42"/>
      <c r="D37" s="59"/>
      <c r="E37" s="58"/>
      <c r="F37" s="58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42"/>
    </row>
    <row r="38" spans="1:28" ht="13.15">
      <c r="A38" s="43"/>
      <c r="B38" s="43" t="s">
        <v>19</v>
      </c>
      <c r="C38" s="42"/>
      <c r="D38" s="72">
        <v>1009000</v>
      </c>
      <c r="E38" s="58"/>
      <c r="F38" s="58"/>
      <c r="G38" s="58"/>
      <c r="H38" s="72">
        <v>84083</v>
      </c>
      <c r="I38" s="72">
        <v>84083</v>
      </c>
      <c r="J38" s="72">
        <v>84083</v>
      </c>
      <c r="K38" s="59">
        <f t="shared" ref="K38:K43" si="24">SUM(H38:J38)</f>
        <v>252249</v>
      </c>
      <c r="L38" s="72">
        <v>84083</v>
      </c>
      <c r="M38" s="72">
        <v>84083</v>
      </c>
      <c r="N38" s="72">
        <v>84083</v>
      </c>
      <c r="O38" s="59">
        <f t="shared" ref="O38:O43" si="25">SUM(L38:N38)</f>
        <v>252249</v>
      </c>
      <c r="P38" s="72">
        <v>84083</v>
      </c>
      <c r="Q38" s="72">
        <v>84083</v>
      </c>
      <c r="R38" s="72">
        <v>84083</v>
      </c>
      <c r="S38" s="59">
        <f t="shared" ref="S38:S43" si="26">SUM(P38:R38)</f>
        <v>252249</v>
      </c>
      <c r="T38" s="72">
        <v>84083</v>
      </c>
      <c r="U38" s="72">
        <v>84083</v>
      </c>
      <c r="V38" s="72">
        <v>84083</v>
      </c>
      <c r="W38" s="59">
        <f t="shared" ref="W38:W44" si="27">SUM(T38:V38)</f>
        <v>252249</v>
      </c>
      <c r="X38" s="42"/>
      <c r="Y38" s="39">
        <f t="shared" ref="Y38:Y44" si="28">SUM(K38,O38,S38,W38)</f>
        <v>1008996</v>
      </c>
      <c r="AA38" s="39">
        <f t="shared" si="8"/>
        <v>-4</v>
      </c>
      <c r="AB38" s="66">
        <f t="shared" si="9"/>
        <v>-3.9643211100099112E-6</v>
      </c>
    </row>
    <row r="39" spans="1:28" ht="13.15">
      <c r="A39" s="43"/>
      <c r="B39" s="43" t="s">
        <v>94</v>
      </c>
      <c r="C39" s="42"/>
      <c r="D39" s="73"/>
      <c r="E39" s="58"/>
      <c r="F39" s="58"/>
      <c r="G39" s="58"/>
      <c r="H39" s="72"/>
      <c r="I39" s="72"/>
      <c r="J39" s="72"/>
      <c r="K39" s="59">
        <f t="shared" si="24"/>
        <v>0</v>
      </c>
      <c r="L39" s="72"/>
      <c r="M39" s="72"/>
      <c r="N39" s="72"/>
      <c r="O39" s="59">
        <f t="shared" si="25"/>
        <v>0</v>
      </c>
      <c r="P39" s="72"/>
      <c r="Q39" s="72"/>
      <c r="R39" s="72"/>
      <c r="S39" s="59">
        <f t="shared" si="26"/>
        <v>0</v>
      </c>
      <c r="T39" s="72"/>
      <c r="U39" s="72"/>
      <c r="V39" s="72"/>
      <c r="W39" s="59">
        <f t="shared" si="27"/>
        <v>0</v>
      </c>
      <c r="X39" s="42"/>
      <c r="Y39" s="39">
        <f t="shared" si="28"/>
        <v>0</v>
      </c>
      <c r="AA39" s="39">
        <f t="shared" si="8"/>
        <v>0</v>
      </c>
      <c r="AB39" s="66" t="str">
        <f t="shared" si="9"/>
        <v/>
      </c>
    </row>
    <row r="40" spans="1:28" ht="13.15">
      <c r="A40" s="43"/>
      <c r="B40" s="43" t="s">
        <v>95</v>
      </c>
      <c r="C40" s="42"/>
      <c r="D40" s="73"/>
      <c r="E40" s="58"/>
      <c r="F40" s="58"/>
      <c r="G40" s="58"/>
      <c r="H40" s="72"/>
      <c r="I40" s="72"/>
      <c r="J40" s="72"/>
      <c r="K40" s="59">
        <f t="shared" si="24"/>
        <v>0</v>
      </c>
      <c r="L40" s="72"/>
      <c r="M40" s="72"/>
      <c r="N40" s="72"/>
      <c r="O40" s="59">
        <f t="shared" si="25"/>
        <v>0</v>
      </c>
      <c r="P40" s="72"/>
      <c r="Q40" s="72"/>
      <c r="R40" s="72"/>
      <c r="S40" s="59">
        <f t="shared" si="26"/>
        <v>0</v>
      </c>
      <c r="T40" s="72"/>
      <c r="U40" s="72"/>
      <c r="V40" s="72"/>
      <c r="W40" s="59">
        <f t="shared" si="27"/>
        <v>0</v>
      </c>
      <c r="X40" s="42"/>
      <c r="Y40" s="39">
        <f t="shared" si="28"/>
        <v>0</v>
      </c>
      <c r="AA40" s="39">
        <f t="shared" si="8"/>
        <v>0</v>
      </c>
      <c r="AB40" s="66" t="str">
        <f t="shared" si="9"/>
        <v/>
      </c>
    </row>
    <row r="41" spans="1:28" ht="13.15">
      <c r="A41" s="43"/>
      <c r="B41" s="43" t="s">
        <v>20</v>
      </c>
      <c r="C41" s="42"/>
      <c r="D41" s="72">
        <v>100000</v>
      </c>
      <c r="E41" s="58"/>
      <c r="F41" s="58"/>
      <c r="G41" s="58"/>
      <c r="H41" s="72">
        <v>16667</v>
      </c>
      <c r="I41" s="72">
        <v>16667</v>
      </c>
      <c r="J41" s="72">
        <v>16667</v>
      </c>
      <c r="K41" s="59">
        <f t="shared" si="24"/>
        <v>50001</v>
      </c>
      <c r="L41" s="72">
        <v>16667</v>
      </c>
      <c r="M41" s="72">
        <v>16667</v>
      </c>
      <c r="N41" s="72">
        <v>16667</v>
      </c>
      <c r="O41" s="59">
        <f t="shared" si="25"/>
        <v>50001</v>
      </c>
      <c r="P41" s="72">
        <v>16667</v>
      </c>
      <c r="Q41" s="72">
        <v>16667</v>
      </c>
      <c r="R41" s="72">
        <v>16667</v>
      </c>
      <c r="S41" s="59">
        <f t="shared" si="26"/>
        <v>50001</v>
      </c>
      <c r="T41" s="72">
        <v>16667</v>
      </c>
      <c r="U41" s="72">
        <v>16667</v>
      </c>
      <c r="V41" s="72">
        <v>16667</v>
      </c>
      <c r="W41" s="59">
        <f t="shared" si="27"/>
        <v>50001</v>
      </c>
      <c r="X41" s="42"/>
      <c r="Y41" s="39">
        <f t="shared" si="28"/>
        <v>200004</v>
      </c>
      <c r="AA41" s="39">
        <f t="shared" si="8"/>
        <v>100004</v>
      </c>
      <c r="AB41" s="66">
        <f t="shared" si="9"/>
        <v>1.00004</v>
      </c>
    </row>
    <row r="42" spans="1:28" ht="13.15">
      <c r="A42" s="43"/>
      <c r="B42" s="43" t="s">
        <v>21</v>
      </c>
      <c r="C42" s="42"/>
      <c r="D42" s="72">
        <v>150000</v>
      </c>
      <c r="E42" s="58"/>
      <c r="F42" s="58"/>
      <c r="G42" s="58"/>
      <c r="H42" s="72">
        <v>12500</v>
      </c>
      <c r="I42" s="72">
        <v>12500</v>
      </c>
      <c r="J42" s="72">
        <v>12500</v>
      </c>
      <c r="K42" s="59">
        <f t="shared" si="24"/>
        <v>37500</v>
      </c>
      <c r="L42" s="72">
        <v>12500</v>
      </c>
      <c r="M42" s="72">
        <v>12500</v>
      </c>
      <c r="N42" s="72">
        <v>12500</v>
      </c>
      <c r="O42" s="59">
        <f t="shared" si="25"/>
        <v>37500</v>
      </c>
      <c r="P42" s="72">
        <v>12500</v>
      </c>
      <c r="Q42" s="72">
        <v>12500</v>
      </c>
      <c r="R42" s="72">
        <v>12500</v>
      </c>
      <c r="S42" s="59">
        <f t="shared" si="26"/>
        <v>37500</v>
      </c>
      <c r="T42" s="72">
        <v>12500</v>
      </c>
      <c r="U42" s="72">
        <v>12500</v>
      </c>
      <c r="V42" s="72">
        <v>12500</v>
      </c>
      <c r="W42" s="59">
        <f t="shared" si="27"/>
        <v>37500</v>
      </c>
      <c r="X42" s="42"/>
      <c r="Y42" s="39">
        <f t="shared" si="28"/>
        <v>150000</v>
      </c>
      <c r="AA42" s="39">
        <f t="shared" si="8"/>
        <v>0</v>
      </c>
      <c r="AB42" s="66">
        <f t="shared" si="9"/>
        <v>0</v>
      </c>
    </row>
    <row r="43" spans="1:28" ht="13.15">
      <c r="A43" s="43"/>
      <c r="B43" s="43" t="s">
        <v>96</v>
      </c>
      <c r="C43" s="42"/>
      <c r="D43" s="72">
        <v>25000</v>
      </c>
      <c r="E43" s="58"/>
      <c r="F43" s="58"/>
      <c r="G43" s="58"/>
      <c r="H43" s="72">
        <v>2083</v>
      </c>
      <c r="I43" s="72">
        <v>2083</v>
      </c>
      <c r="J43" s="72">
        <v>2083</v>
      </c>
      <c r="K43" s="59">
        <f t="shared" si="24"/>
        <v>6249</v>
      </c>
      <c r="L43" s="72">
        <v>2083</v>
      </c>
      <c r="M43" s="72">
        <v>2083</v>
      </c>
      <c r="N43" s="72">
        <v>2083</v>
      </c>
      <c r="O43" s="59">
        <f t="shared" si="25"/>
        <v>6249</v>
      </c>
      <c r="P43" s="72">
        <v>2083</v>
      </c>
      <c r="Q43" s="72">
        <v>2083</v>
      </c>
      <c r="R43" s="72">
        <v>2083</v>
      </c>
      <c r="S43" s="59">
        <f t="shared" si="26"/>
        <v>6249</v>
      </c>
      <c r="T43" s="72">
        <v>2083</v>
      </c>
      <c r="U43" s="72">
        <v>2083</v>
      </c>
      <c r="V43" s="72">
        <v>2087</v>
      </c>
      <c r="W43" s="59">
        <f t="shared" si="27"/>
        <v>6253</v>
      </c>
      <c r="X43" s="42"/>
      <c r="Y43" s="50">
        <f t="shared" si="28"/>
        <v>25000</v>
      </c>
      <c r="AA43" s="50">
        <f t="shared" si="8"/>
        <v>0</v>
      </c>
      <c r="AB43" s="69">
        <f t="shared" si="9"/>
        <v>0</v>
      </c>
    </row>
    <row r="44" spans="1:28" ht="13.15">
      <c r="A44" s="43"/>
      <c r="B44" s="51" t="s">
        <v>22</v>
      </c>
      <c r="C44" s="42"/>
      <c r="D44" s="51">
        <f>SUM(D38:D43)</f>
        <v>1284000</v>
      </c>
      <c r="E44" s="48"/>
      <c r="F44" s="48"/>
      <c r="G44" s="48"/>
      <c r="H44" s="51">
        <f>SUM(H38:H43)</f>
        <v>115333</v>
      </c>
      <c r="I44" s="51">
        <f>SUM(I38:I43)</f>
        <v>115333</v>
      </c>
      <c r="J44" s="51">
        <f>SUM(J38:J43)</f>
        <v>115333</v>
      </c>
      <c r="K44" s="51">
        <f>SUM(H44:J44)</f>
        <v>345999</v>
      </c>
      <c r="L44" s="51">
        <f>SUM(L38:L43)</f>
        <v>115333</v>
      </c>
      <c r="M44" s="51">
        <f>SUM(M38:M43)</f>
        <v>115333</v>
      </c>
      <c r="N44" s="51">
        <f>SUM(N38:N43)</f>
        <v>115333</v>
      </c>
      <c r="O44" s="51">
        <f>SUM(L44:N44)</f>
        <v>345999</v>
      </c>
      <c r="P44" s="51">
        <f>SUM(P38:P43)</f>
        <v>115333</v>
      </c>
      <c r="Q44" s="51">
        <f>SUM(Q38:Q43)</f>
        <v>115333</v>
      </c>
      <c r="R44" s="51">
        <f>SUM(R38:R43)</f>
        <v>115333</v>
      </c>
      <c r="S44" s="51">
        <f>SUM(P44:R44)</f>
        <v>345999</v>
      </c>
      <c r="T44" s="51">
        <f>SUM(T38:T43)</f>
        <v>115333</v>
      </c>
      <c r="U44" s="51">
        <f>SUM(U38:U43)</f>
        <v>115333</v>
      </c>
      <c r="V44" s="51">
        <f>SUM(V38:V43)</f>
        <v>115337</v>
      </c>
      <c r="W44" s="51">
        <f t="shared" si="27"/>
        <v>346003</v>
      </c>
      <c r="X44" s="42"/>
      <c r="Y44" s="39">
        <f t="shared" si="28"/>
        <v>1384000</v>
      </c>
      <c r="AA44" s="39">
        <f t="shared" si="8"/>
        <v>100000</v>
      </c>
      <c r="AB44" s="66">
        <f t="shared" si="9"/>
        <v>7.7881619937694699E-2</v>
      </c>
    </row>
    <row r="45" spans="1:28" ht="13.15">
      <c r="A45" s="43"/>
      <c r="B45" s="48"/>
      <c r="C45" s="4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2"/>
    </row>
    <row r="46" spans="1:28" ht="13.15">
      <c r="A46" s="60" t="s">
        <v>98</v>
      </c>
      <c r="B46" s="43"/>
      <c r="C46" s="42"/>
      <c r="D46" s="43"/>
      <c r="F46" s="40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2"/>
    </row>
    <row r="47" spans="1:28" ht="13.15">
      <c r="A47" s="43"/>
      <c r="B47" s="43" t="s">
        <v>23</v>
      </c>
      <c r="C47" s="42"/>
      <c r="D47" s="72">
        <v>20000</v>
      </c>
      <c r="E47" s="58"/>
      <c r="F47" s="58"/>
      <c r="G47" s="58"/>
      <c r="H47" s="72">
        <v>3333</v>
      </c>
      <c r="I47" s="72">
        <v>3333</v>
      </c>
      <c r="J47" s="72">
        <v>3333</v>
      </c>
      <c r="K47" s="59">
        <f t="shared" ref="K47:K59" si="29">SUM(H47:J47)</f>
        <v>9999</v>
      </c>
      <c r="L47" s="72">
        <v>3333</v>
      </c>
      <c r="M47" s="72">
        <v>3333</v>
      </c>
      <c r="N47" s="72">
        <v>3333</v>
      </c>
      <c r="O47" s="59">
        <f t="shared" ref="O47:O59" si="30">SUM(L47:N47)</f>
        <v>9999</v>
      </c>
      <c r="P47" s="72">
        <v>3333</v>
      </c>
      <c r="Q47" s="72">
        <v>3333</v>
      </c>
      <c r="R47" s="72">
        <v>3333</v>
      </c>
      <c r="S47" s="59">
        <f t="shared" ref="S47:S59" si="31">SUM(P47:R47)</f>
        <v>9999</v>
      </c>
      <c r="T47" s="72">
        <v>3333</v>
      </c>
      <c r="U47" s="72">
        <v>3333</v>
      </c>
      <c r="V47" s="72">
        <v>3333</v>
      </c>
      <c r="W47" s="59">
        <f t="shared" ref="W47:W59" si="32">SUM(T47:V47)</f>
        <v>9999</v>
      </c>
      <c r="X47" s="42"/>
      <c r="Y47" s="39">
        <f t="shared" ref="Y47:Y59" si="33">SUM(K47,O47,S47,W47)</f>
        <v>39996</v>
      </c>
      <c r="AA47" s="39">
        <f t="shared" si="8"/>
        <v>19996</v>
      </c>
      <c r="AB47" s="66">
        <f t="shared" si="9"/>
        <v>0.99980000000000002</v>
      </c>
    </row>
    <row r="48" spans="1:28" ht="13.15">
      <c r="A48" s="43"/>
      <c r="B48" s="43" t="s">
        <v>24</v>
      </c>
      <c r="C48" s="42"/>
      <c r="D48" s="72">
        <v>35000</v>
      </c>
      <c r="E48" s="58"/>
      <c r="F48" s="58"/>
      <c r="G48" s="58"/>
      <c r="H48" s="72">
        <v>4167</v>
      </c>
      <c r="I48" s="72">
        <v>4167</v>
      </c>
      <c r="J48" s="72">
        <v>4167</v>
      </c>
      <c r="K48" s="59">
        <f t="shared" si="29"/>
        <v>12501</v>
      </c>
      <c r="L48" s="72">
        <v>4167</v>
      </c>
      <c r="M48" s="72">
        <v>4167</v>
      </c>
      <c r="N48" s="72">
        <v>4167</v>
      </c>
      <c r="O48" s="59">
        <f t="shared" si="30"/>
        <v>12501</v>
      </c>
      <c r="P48" s="72">
        <v>4167</v>
      </c>
      <c r="Q48" s="72">
        <v>4167</v>
      </c>
      <c r="R48" s="72">
        <v>4167</v>
      </c>
      <c r="S48" s="59">
        <f t="shared" si="31"/>
        <v>12501</v>
      </c>
      <c r="T48" s="72">
        <v>4167</v>
      </c>
      <c r="U48" s="72">
        <v>4167</v>
      </c>
      <c r="V48" s="72">
        <v>4167</v>
      </c>
      <c r="W48" s="59">
        <f t="shared" si="32"/>
        <v>12501</v>
      </c>
      <c r="X48" s="42"/>
      <c r="Y48" s="39">
        <f t="shared" si="33"/>
        <v>50004</v>
      </c>
      <c r="AA48" s="39">
        <f t="shared" si="8"/>
        <v>15004</v>
      </c>
      <c r="AB48" s="66">
        <f t="shared" si="9"/>
        <v>0.42868571428571428</v>
      </c>
    </row>
    <row r="49" spans="1:28" ht="13.15">
      <c r="A49" s="43"/>
      <c r="B49" s="43" t="s">
        <v>25</v>
      </c>
      <c r="C49" s="42"/>
      <c r="D49" s="72">
        <v>30000</v>
      </c>
      <c r="E49" s="58"/>
      <c r="F49" s="58"/>
      <c r="G49" s="58"/>
      <c r="H49" s="72">
        <v>3333</v>
      </c>
      <c r="I49" s="72">
        <v>3333</v>
      </c>
      <c r="J49" s="72">
        <v>3333</v>
      </c>
      <c r="K49" s="59">
        <f t="shared" si="29"/>
        <v>9999</v>
      </c>
      <c r="L49" s="72">
        <v>3333</v>
      </c>
      <c r="M49" s="72">
        <v>3333</v>
      </c>
      <c r="N49" s="72">
        <v>3333</v>
      </c>
      <c r="O49" s="59">
        <f t="shared" si="30"/>
        <v>9999</v>
      </c>
      <c r="P49" s="72">
        <v>3333</v>
      </c>
      <c r="Q49" s="72">
        <v>3333</v>
      </c>
      <c r="R49" s="72">
        <v>3333</v>
      </c>
      <c r="S49" s="59">
        <f t="shared" si="31"/>
        <v>9999</v>
      </c>
      <c r="T49" s="72">
        <v>3333</v>
      </c>
      <c r="U49" s="72">
        <v>3333</v>
      </c>
      <c r="V49" s="72">
        <v>3333</v>
      </c>
      <c r="W49" s="59">
        <f t="shared" si="32"/>
        <v>9999</v>
      </c>
      <c r="X49" s="42"/>
      <c r="Y49" s="39">
        <f t="shared" si="33"/>
        <v>39996</v>
      </c>
      <c r="AA49" s="39">
        <f t="shared" si="8"/>
        <v>9996</v>
      </c>
      <c r="AB49" s="66">
        <f t="shared" si="9"/>
        <v>0.3332</v>
      </c>
    </row>
    <row r="50" spans="1:28" ht="13.15">
      <c r="A50" s="43"/>
      <c r="B50" s="43" t="s">
        <v>26</v>
      </c>
      <c r="C50" s="42"/>
      <c r="D50" s="72">
        <v>243000</v>
      </c>
      <c r="E50" s="58"/>
      <c r="F50" s="58"/>
      <c r="G50" s="58"/>
      <c r="H50" s="72">
        <v>24250</v>
      </c>
      <c r="I50" s="72">
        <v>24250</v>
      </c>
      <c r="J50" s="72">
        <v>24250</v>
      </c>
      <c r="K50" s="59">
        <f t="shared" si="29"/>
        <v>72750</v>
      </c>
      <c r="L50" s="72">
        <v>24250</v>
      </c>
      <c r="M50" s="72">
        <v>24250</v>
      </c>
      <c r="N50" s="72">
        <v>24250</v>
      </c>
      <c r="O50" s="59">
        <f t="shared" si="30"/>
        <v>72750</v>
      </c>
      <c r="P50" s="72">
        <v>24250</v>
      </c>
      <c r="Q50" s="72">
        <v>24250</v>
      </c>
      <c r="R50" s="72">
        <v>24250</v>
      </c>
      <c r="S50" s="59">
        <f t="shared" si="31"/>
        <v>72750</v>
      </c>
      <c r="T50" s="72">
        <v>24250</v>
      </c>
      <c r="U50" s="72">
        <v>24250</v>
      </c>
      <c r="V50" s="72">
        <v>24250</v>
      </c>
      <c r="W50" s="59">
        <f t="shared" si="32"/>
        <v>72750</v>
      </c>
      <c r="X50" s="42"/>
      <c r="Y50" s="39">
        <f t="shared" si="33"/>
        <v>291000</v>
      </c>
      <c r="AA50" s="39">
        <f t="shared" si="8"/>
        <v>48000</v>
      </c>
      <c r="AB50" s="66">
        <f t="shared" si="9"/>
        <v>0.19753086419753085</v>
      </c>
    </row>
    <row r="51" spans="1:28" ht="13.15">
      <c r="A51" s="43"/>
      <c r="B51" s="43" t="s">
        <v>27</v>
      </c>
      <c r="C51" s="42"/>
      <c r="D51" s="73">
        <v>32000</v>
      </c>
      <c r="E51" s="58"/>
      <c r="F51" s="58"/>
      <c r="G51" s="58"/>
      <c r="H51" s="72">
        <v>2917</v>
      </c>
      <c r="I51" s="72">
        <v>2917</v>
      </c>
      <c r="J51" s="72">
        <v>2917</v>
      </c>
      <c r="K51" s="59">
        <f t="shared" si="29"/>
        <v>8751</v>
      </c>
      <c r="L51" s="72">
        <v>2917</v>
      </c>
      <c r="M51" s="72">
        <v>2917</v>
      </c>
      <c r="N51" s="72">
        <v>2917</v>
      </c>
      <c r="O51" s="59">
        <f t="shared" si="30"/>
        <v>8751</v>
      </c>
      <c r="P51" s="72">
        <v>2917</v>
      </c>
      <c r="Q51" s="72">
        <v>2917</v>
      </c>
      <c r="R51" s="72">
        <v>2917</v>
      </c>
      <c r="S51" s="59">
        <f t="shared" si="31"/>
        <v>8751</v>
      </c>
      <c r="T51" s="72">
        <v>2917</v>
      </c>
      <c r="U51" s="72">
        <v>2917</v>
      </c>
      <c r="V51" s="72">
        <v>2917</v>
      </c>
      <c r="W51" s="59">
        <f t="shared" ref="W51:W56" si="34">SUM(T51:V51)</f>
        <v>8751</v>
      </c>
      <c r="X51" s="42"/>
      <c r="Y51" s="39">
        <f t="shared" ref="Y51:Y56" si="35">SUM(K51,O51,S51,W51)</f>
        <v>35004</v>
      </c>
      <c r="AA51" s="39">
        <f t="shared" si="8"/>
        <v>3004</v>
      </c>
      <c r="AB51" s="66">
        <f t="shared" si="9"/>
        <v>9.3875E-2</v>
      </c>
    </row>
    <row r="52" spans="1:28" ht="13.15">
      <c r="A52" s="43"/>
      <c r="B52" s="43" t="s">
        <v>28</v>
      </c>
      <c r="C52" s="42"/>
      <c r="D52" s="73"/>
      <c r="E52" s="58"/>
      <c r="F52" s="58"/>
      <c r="G52" s="58"/>
      <c r="H52" s="72">
        <v>25</v>
      </c>
      <c r="I52" s="72">
        <v>25</v>
      </c>
      <c r="J52" s="72">
        <v>25</v>
      </c>
      <c r="K52" s="59">
        <f t="shared" si="29"/>
        <v>75</v>
      </c>
      <c r="L52" s="72">
        <v>25</v>
      </c>
      <c r="M52" s="72">
        <v>25</v>
      </c>
      <c r="N52" s="72">
        <v>25</v>
      </c>
      <c r="O52" s="59">
        <f t="shared" si="30"/>
        <v>75</v>
      </c>
      <c r="P52" s="72">
        <v>25</v>
      </c>
      <c r="Q52" s="72">
        <v>25</v>
      </c>
      <c r="R52" s="72">
        <v>25</v>
      </c>
      <c r="S52" s="59">
        <f t="shared" si="31"/>
        <v>75</v>
      </c>
      <c r="T52" s="72">
        <v>25</v>
      </c>
      <c r="U52" s="72">
        <v>25</v>
      </c>
      <c r="V52" s="72">
        <v>25</v>
      </c>
      <c r="W52" s="59">
        <f t="shared" si="34"/>
        <v>75</v>
      </c>
      <c r="X52" s="42"/>
      <c r="Y52" s="39">
        <f t="shared" si="35"/>
        <v>300</v>
      </c>
      <c r="AA52" s="39">
        <f t="shared" si="8"/>
        <v>300</v>
      </c>
      <c r="AB52" s="66" t="str">
        <f t="shared" si="9"/>
        <v/>
      </c>
    </row>
    <row r="53" spans="1:28" ht="13.15">
      <c r="A53" s="43"/>
      <c r="B53" s="43" t="s">
        <v>99</v>
      </c>
      <c r="C53" s="42"/>
      <c r="D53" s="73">
        <v>61500</v>
      </c>
      <c r="E53" s="58"/>
      <c r="F53" s="58"/>
      <c r="G53" s="58"/>
      <c r="H53" s="72">
        <v>7750</v>
      </c>
      <c r="I53" s="72">
        <v>7750</v>
      </c>
      <c r="J53" s="72">
        <v>7750</v>
      </c>
      <c r="K53" s="59">
        <f t="shared" si="29"/>
        <v>23250</v>
      </c>
      <c r="L53" s="72">
        <v>7750</v>
      </c>
      <c r="M53" s="72">
        <v>7750</v>
      </c>
      <c r="N53" s="72">
        <v>7750</v>
      </c>
      <c r="O53" s="59">
        <f t="shared" si="30"/>
        <v>23250</v>
      </c>
      <c r="P53" s="72">
        <v>7750</v>
      </c>
      <c r="Q53" s="72">
        <v>7750</v>
      </c>
      <c r="R53" s="72">
        <v>7750</v>
      </c>
      <c r="S53" s="59">
        <f t="shared" si="31"/>
        <v>23250</v>
      </c>
      <c r="T53" s="72">
        <v>7750</v>
      </c>
      <c r="U53" s="72">
        <v>7750</v>
      </c>
      <c r="V53" s="72">
        <v>7750</v>
      </c>
      <c r="W53" s="59">
        <f t="shared" si="34"/>
        <v>23250</v>
      </c>
      <c r="X53" s="42"/>
      <c r="Y53" s="39">
        <f t="shared" si="35"/>
        <v>93000</v>
      </c>
      <c r="AA53" s="39">
        <f t="shared" si="8"/>
        <v>31500</v>
      </c>
      <c r="AB53" s="66">
        <f t="shared" si="9"/>
        <v>0.51219512195121952</v>
      </c>
    </row>
    <row r="54" spans="1:28" ht="13.15">
      <c r="A54" s="43"/>
      <c r="B54" s="43" t="s">
        <v>100</v>
      </c>
      <c r="C54" s="42"/>
      <c r="D54" s="73">
        <v>65000</v>
      </c>
      <c r="E54" s="58"/>
      <c r="F54" s="58"/>
      <c r="G54" s="58"/>
      <c r="H54" s="72">
        <v>6667</v>
      </c>
      <c r="I54" s="72">
        <v>6667</v>
      </c>
      <c r="J54" s="72">
        <v>6667</v>
      </c>
      <c r="K54" s="59">
        <f t="shared" si="29"/>
        <v>20001</v>
      </c>
      <c r="L54" s="72">
        <v>6667</v>
      </c>
      <c r="M54" s="72">
        <v>6667</v>
      </c>
      <c r="N54" s="72">
        <v>6667</v>
      </c>
      <c r="O54" s="59">
        <f t="shared" si="30"/>
        <v>20001</v>
      </c>
      <c r="P54" s="72">
        <v>6667</v>
      </c>
      <c r="Q54" s="72">
        <v>6667</v>
      </c>
      <c r="R54" s="72">
        <v>6667</v>
      </c>
      <c r="S54" s="59">
        <f t="shared" si="31"/>
        <v>20001</v>
      </c>
      <c r="T54" s="72">
        <v>6667</v>
      </c>
      <c r="U54" s="72">
        <v>6667</v>
      </c>
      <c r="V54" s="72">
        <v>6667</v>
      </c>
      <c r="W54" s="59">
        <f t="shared" si="34"/>
        <v>20001</v>
      </c>
      <c r="X54" s="42"/>
      <c r="Y54" s="39">
        <f t="shared" si="35"/>
        <v>80004</v>
      </c>
      <c r="AA54" s="39">
        <f t="shared" si="8"/>
        <v>15004</v>
      </c>
      <c r="AB54" s="66">
        <f t="shared" si="9"/>
        <v>0.23083076923076923</v>
      </c>
    </row>
    <row r="55" spans="1:28" ht="13.15">
      <c r="A55" s="43"/>
      <c r="B55" s="43" t="s">
        <v>30</v>
      </c>
      <c r="C55" s="42"/>
      <c r="D55" s="73"/>
      <c r="E55" s="58"/>
      <c r="F55" s="58"/>
      <c r="G55" s="58"/>
      <c r="H55" s="72"/>
      <c r="I55" s="72"/>
      <c r="J55" s="72"/>
      <c r="K55" s="59">
        <f t="shared" si="29"/>
        <v>0</v>
      </c>
      <c r="L55" s="72"/>
      <c r="M55" s="72"/>
      <c r="N55" s="72"/>
      <c r="O55" s="59">
        <f t="shared" si="30"/>
        <v>0</v>
      </c>
      <c r="P55" s="72"/>
      <c r="Q55" s="72"/>
      <c r="R55" s="72"/>
      <c r="S55" s="59">
        <f t="shared" si="31"/>
        <v>0</v>
      </c>
      <c r="T55" s="72"/>
      <c r="U55" s="72"/>
      <c r="V55" s="72"/>
      <c r="W55" s="59">
        <f t="shared" si="34"/>
        <v>0</v>
      </c>
      <c r="X55" s="42"/>
      <c r="Y55" s="39">
        <f t="shared" si="35"/>
        <v>0</v>
      </c>
      <c r="AA55" s="39">
        <f t="shared" si="8"/>
        <v>0</v>
      </c>
      <c r="AB55" s="66" t="str">
        <f t="shared" si="9"/>
        <v/>
      </c>
    </row>
    <row r="56" spans="1:28" ht="13.15">
      <c r="A56" s="43"/>
      <c r="B56" s="43" t="s">
        <v>101</v>
      </c>
      <c r="C56" s="42"/>
      <c r="D56" s="73">
        <v>3000</v>
      </c>
      <c r="E56" s="58"/>
      <c r="F56" s="58"/>
      <c r="G56" s="58"/>
      <c r="H56" s="72">
        <v>167</v>
      </c>
      <c r="I56" s="72">
        <v>167</v>
      </c>
      <c r="J56" s="72">
        <v>167</v>
      </c>
      <c r="K56" s="59">
        <f t="shared" si="29"/>
        <v>501</v>
      </c>
      <c r="L56" s="72">
        <v>167</v>
      </c>
      <c r="M56" s="72">
        <v>167</v>
      </c>
      <c r="N56" s="72">
        <v>167</v>
      </c>
      <c r="O56" s="59">
        <f t="shared" si="30"/>
        <v>501</v>
      </c>
      <c r="P56" s="72">
        <v>167</v>
      </c>
      <c r="Q56" s="72">
        <v>167</v>
      </c>
      <c r="R56" s="72">
        <v>167</v>
      </c>
      <c r="S56" s="59">
        <f t="shared" si="31"/>
        <v>501</v>
      </c>
      <c r="T56" s="72">
        <v>167</v>
      </c>
      <c r="U56" s="72">
        <v>167</v>
      </c>
      <c r="V56" s="72">
        <v>167</v>
      </c>
      <c r="W56" s="59">
        <f t="shared" si="34"/>
        <v>501</v>
      </c>
      <c r="X56" s="42"/>
      <c r="Y56" s="39">
        <f t="shared" si="35"/>
        <v>2004</v>
      </c>
      <c r="AA56" s="39">
        <f t="shared" si="8"/>
        <v>-996</v>
      </c>
      <c r="AB56" s="66">
        <f t="shared" si="9"/>
        <v>-0.33200000000000002</v>
      </c>
    </row>
    <row r="57" spans="1:28" ht="13.15">
      <c r="A57" s="43"/>
      <c r="B57" s="43" t="s">
        <v>102</v>
      </c>
      <c r="C57" s="42"/>
      <c r="D57" s="72">
        <v>55000</v>
      </c>
      <c r="E57" s="58"/>
      <c r="F57" s="58"/>
      <c r="G57" s="58"/>
      <c r="H57" s="72">
        <v>4167</v>
      </c>
      <c r="I57" s="72">
        <v>4167</v>
      </c>
      <c r="J57" s="72">
        <v>4167</v>
      </c>
      <c r="K57" s="59">
        <f t="shared" si="29"/>
        <v>12501</v>
      </c>
      <c r="L57" s="72">
        <v>4167</v>
      </c>
      <c r="M57" s="72">
        <v>4167</v>
      </c>
      <c r="N57" s="72">
        <v>4167</v>
      </c>
      <c r="O57" s="59">
        <f t="shared" si="30"/>
        <v>12501</v>
      </c>
      <c r="P57" s="72">
        <v>4167</v>
      </c>
      <c r="Q57" s="72">
        <v>4167</v>
      </c>
      <c r="R57" s="72">
        <v>4167</v>
      </c>
      <c r="S57" s="59">
        <f t="shared" si="31"/>
        <v>12501</v>
      </c>
      <c r="T57" s="72">
        <v>4167</v>
      </c>
      <c r="U57" s="72">
        <v>4167</v>
      </c>
      <c r="V57" s="72">
        <v>4167</v>
      </c>
      <c r="W57" s="59">
        <f t="shared" si="32"/>
        <v>12501</v>
      </c>
      <c r="X57" s="42"/>
      <c r="Y57" s="39">
        <f t="shared" si="33"/>
        <v>50004</v>
      </c>
      <c r="AA57" s="39">
        <f t="shared" si="8"/>
        <v>-4996</v>
      </c>
      <c r="AB57" s="66">
        <f t="shared" si="9"/>
        <v>-9.0836363636363632E-2</v>
      </c>
    </row>
    <row r="58" spans="1:28" ht="13.15">
      <c r="A58" s="43"/>
      <c r="B58" s="43" t="s">
        <v>31</v>
      </c>
      <c r="C58" s="42"/>
      <c r="D58" s="72">
        <v>369750</v>
      </c>
      <c r="E58" s="58"/>
      <c r="F58" s="58"/>
      <c r="G58" s="58"/>
      <c r="H58" s="72">
        <v>37729</v>
      </c>
      <c r="I58" s="72">
        <v>37729</v>
      </c>
      <c r="J58" s="72">
        <v>37729</v>
      </c>
      <c r="K58" s="59">
        <f t="shared" si="29"/>
        <v>113187</v>
      </c>
      <c r="L58" s="72">
        <v>37729</v>
      </c>
      <c r="M58" s="72">
        <v>37729</v>
      </c>
      <c r="N58" s="72">
        <v>37729</v>
      </c>
      <c r="O58" s="59">
        <f t="shared" si="30"/>
        <v>113187</v>
      </c>
      <c r="P58" s="72">
        <v>37729</v>
      </c>
      <c r="Q58" s="72">
        <v>37729</v>
      </c>
      <c r="R58" s="72">
        <v>37729</v>
      </c>
      <c r="S58" s="59">
        <f t="shared" si="31"/>
        <v>113187</v>
      </c>
      <c r="T58" s="72">
        <v>37729</v>
      </c>
      <c r="U58" s="72">
        <v>37729</v>
      </c>
      <c r="V58" s="72">
        <v>37719</v>
      </c>
      <c r="W58" s="59">
        <f t="shared" si="32"/>
        <v>113177</v>
      </c>
      <c r="X58" s="42"/>
      <c r="Y58" s="50">
        <f t="shared" si="33"/>
        <v>452738</v>
      </c>
      <c r="AA58" s="50">
        <f t="shared" si="8"/>
        <v>82988</v>
      </c>
      <c r="AB58" s="69">
        <f t="shared" si="9"/>
        <v>0.22444354293441515</v>
      </c>
    </row>
    <row r="59" spans="1:28" ht="13.15">
      <c r="A59" s="43"/>
      <c r="B59" s="51" t="s">
        <v>32</v>
      </c>
      <c r="C59" s="42"/>
      <c r="D59" s="51">
        <f>SUM(D47:D58)</f>
        <v>914250</v>
      </c>
      <c r="E59" s="48"/>
      <c r="F59" s="48"/>
      <c r="G59" s="48"/>
      <c r="H59" s="51">
        <f>SUM(H47:H58)</f>
        <v>94505</v>
      </c>
      <c r="I59" s="51">
        <f>SUM(I47:I58)</f>
        <v>94505</v>
      </c>
      <c r="J59" s="51">
        <f>SUM(J47:J58)</f>
        <v>94505</v>
      </c>
      <c r="K59" s="51">
        <f t="shared" si="29"/>
        <v>283515</v>
      </c>
      <c r="L59" s="51">
        <f>SUM(L47:L58)</f>
        <v>94505</v>
      </c>
      <c r="M59" s="51">
        <f>SUM(M47:M58)</f>
        <v>94505</v>
      </c>
      <c r="N59" s="51">
        <f>SUM(N47:N58)</f>
        <v>94505</v>
      </c>
      <c r="O59" s="51">
        <f t="shared" si="30"/>
        <v>283515</v>
      </c>
      <c r="P59" s="51">
        <f>SUM(P47:P58)</f>
        <v>94505</v>
      </c>
      <c r="Q59" s="51">
        <f>SUM(Q47:Q58)</f>
        <v>94505</v>
      </c>
      <c r="R59" s="51">
        <f>SUM(R47:R58)</f>
        <v>94505</v>
      </c>
      <c r="S59" s="51">
        <f t="shared" si="31"/>
        <v>283515</v>
      </c>
      <c r="T59" s="51">
        <f>SUM(T47:T58)</f>
        <v>94505</v>
      </c>
      <c r="U59" s="51">
        <f>SUM(U47:U58)</f>
        <v>94505</v>
      </c>
      <c r="V59" s="51">
        <f>SUM(V47:V58)</f>
        <v>94495</v>
      </c>
      <c r="W59" s="51">
        <f t="shared" si="32"/>
        <v>283505</v>
      </c>
      <c r="X59" s="42"/>
      <c r="Y59" s="39">
        <f t="shared" si="33"/>
        <v>1134050</v>
      </c>
      <c r="AA59" s="39">
        <f t="shared" si="8"/>
        <v>219800</v>
      </c>
      <c r="AB59" s="66">
        <f t="shared" si="9"/>
        <v>0.24041564123598577</v>
      </c>
    </row>
    <row r="60" spans="1:28" ht="13.15">
      <c r="A60" s="43"/>
      <c r="B60" s="48"/>
      <c r="C60" s="4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2"/>
      <c r="AB60" s="69"/>
    </row>
    <row r="61" spans="1:28" ht="13.15">
      <c r="A61" s="43"/>
      <c r="B61" s="51" t="s">
        <v>103</v>
      </c>
      <c r="C61" s="42"/>
      <c r="D61" s="51">
        <f>D59+D44+D35+D27</f>
        <v>7067973</v>
      </c>
      <c r="E61" s="48"/>
      <c r="F61" s="48"/>
      <c r="G61" s="48"/>
      <c r="H61" s="51">
        <f t="shared" ref="H61:W61" si="36">H59+H44+H35+H27</f>
        <v>680064</v>
      </c>
      <c r="I61" s="51">
        <f t="shared" si="36"/>
        <v>680064</v>
      </c>
      <c r="J61" s="51">
        <f t="shared" si="36"/>
        <v>680064</v>
      </c>
      <c r="K61" s="51">
        <f t="shared" si="36"/>
        <v>2040192</v>
      </c>
      <c r="L61" s="51">
        <f t="shared" si="36"/>
        <v>680064</v>
      </c>
      <c r="M61" s="51">
        <f t="shared" si="36"/>
        <v>680064</v>
      </c>
      <c r="N61" s="51">
        <f t="shared" si="36"/>
        <v>680064</v>
      </c>
      <c r="O61" s="51">
        <f t="shared" si="36"/>
        <v>2040192</v>
      </c>
      <c r="P61" s="51">
        <f t="shared" si="36"/>
        <v>680064</v>
      </c>
      <c r="Q61" s="51">
        <f t="shared" si="36"/>
        <v>680064</v>
      </c>
      <c r="R61" s="51">
        <f t="shared" si="36"/>
        <v>680064</v>
      </c>
      <c r="S61" s="51">
        <f t="shared" si="36"/>
        <v>2040192</v>
      </c>
      <c r="T61" s="51">
        <f t="shared" si="36"/>
        <v>680064</v>
      </c>
      <c r="U61" s="51">
        <f t="shared" si="36"/>
        <v>680064</v>
      </c>
      <c r="V61" s="51">
        <f t="shared" si="36"/>
        <v>680060</v>
      </c>
      <c r="W61" s="61">
        <f t="shared" si="36"/>
        <v>2040188</v>
      </c>
      <c r="X61" s="42"/>
      <c r="Y61" s="67">
        <f>SUM(K61,O61,S61,W61)</f>
        <v>8160764</v>
      </c>
      <c r="AA61" s="67">
        <f t="shared" si="8"/>
        <v>1092791</v>
      </c>
      <c r="AB61" s="69">
        <f t="shared" si="9"/>
        <v>0.15461165457196852</v>
      </c>
    </row>
    <row r="62" spans="1:28" ht="12.75" customHeight="1">
      <c r="A62" s="56" t="s">
        <v>126</v>
      </c>
      <c r="B62" s="51"/>
      <c r="C62" s="42"/>
      <c r="D62" s="51">
        <f>D16-D61</f>
        <v>829333.87999999989</v>
      </c>
      <c r="E62" s="48"/>
      <c r="F62" s="48"/>
      <c r="G62" s="48"/>
      <c r="H62" s="51">
        <f t="shared" ref="H62:W62" si="37">H16-H61</f>
        <v>24834.209999999963</v>
      </c>
      <c r="I62" s="51">
        <f t="shared" si="37"/>
        <v>24834.209999999963</v>
      </c>
      <c r="J62" s="51">
        <f t="shared" si="37"/>
        <v>24834.209999999963</v>
      </c>
      <c r="K62" s="51">
        <f t="shared" si="37"/>
        <v>74502.629999999888</v>
      </c>
      <c r="L62" s="51">
        <f t="shared" si="37"/>
        <v>24834.209999999963</v>
      </c>
      <c r="M62" s="51">
        <f t="shared" si="37"/>
        <v>24834.209999999963</v>
      </c>
      <c r="N62" s="51">
        <f t="shared" si="37"/>
        <v>24834.209999999963</v>
      </c>
      <c r="O62" s="51">
        <f t="shared" si="37"/>
        <v>74502.629999999888</v>
      </c>
      <c r="P62" s="51">
        <f t="shared" si="37"/>
        <v>24834.209999999963</v>
      </c>
      <c r="Q62" s="51">
        <f t="shared" si="37"/>
        <v>24834.209999999963</v>
      </c>
      <c r="R62" s="51">
        <f t="shared" si="37"/>
        <v>24834.209999999963</v>
      </c>
      <c r="S62" s="51">
        <f t="shared" si="37"/>
        <v>74502.629999999888</v>
      </c>
      <c r="T62" s="51">
        <f t="shared" si="37"/>
        <v>24834.209999999963</v>
      </c>
      <c r="U62" s="51">
        <f t="shared" si="37"/>
        <v>24834.209999999963</v>
      </c>
      <c r="V62" s="51">
        <f t="shared" si="37"/>
        <v>24847.209999999963</v>
      </c>
      <c r="W62" s="51">
        <f t="shared" si="37"/>
        <v>74515.629999999888</v>
      </c>
      <c r="X62" s="42"/>
      <c r="Y62" s="39">
        <f t="shared" ref="Y62" si="38">SUM(K62,O62,S62,W62)</f>
        <v>298023.51999999955</v>
      </c>
      <c r="AA62" s="39">
        <f t="shared" si="8"/>
        <v>-531310.36000000034</v>
      </c>
      <c r="AB62" s="66">
        <f t="shared" si="9"/>
        <v>-0.64064711790141793</v>
      </c>
    </row>
    <row r="63" spans="1:28" ht="12.75" customHeight="1">
      <c r="A63" s="56"/>
      <c r="B63" s="48"/>
      <c r="C63" s="42"/>
      <c r="D63" s="62"/>
      <c r="E63" s="48"/>
      <c r="F63" s="48"/>
      <c r="G63" s="48"/>
      <c r="H63" s="62"/>
      <c r="I63" s="62"/>
      <c r="J63" s="62"/>
      <c r="K63" s="48"/>
      <c r="L63" s="62"/>
      <c r="M63" s="62"/>
      <c r="N63" s="62"/>
      <c r="O63" s="48"/>
      <c r="P63" s="62"/>
      <c r="Q63" s="62"/>
      <c r="R63" s="62"/>
      <c r="S63" s="48"/>
      <c r="T63" s="62"/>
      <c r="U63" s="62"/>
      <c r="V63" s="62"/>
      <c r="W63" s="48"/>
      <c r="X63" s="42"/>
      <c r="AB63" s="69"/>
    </row>
    <row r="64" spans="1:28" ht="13.15">
      <c r="A64" s="56" t="s">
        <v>125</v>
      </c>
      <c r="B64" s="51"/>
      <c r="C64" s="42"/>
      <c r="D64" s="63">
        <f>D62</f>
        <v>829333.87999999989</v>
      </c>
      <c r="E64" s="64"/>
      <c r="F64" s="64"/>
      <c r="G64" s="64"/>
      <c r="H64" s="63">
        <f>H62</f>
        <v>24834.209999999963</v>
      </c>
      <c r="I64" s="63">
        <f t="shared" ref="I64:W64" si="39">I62</f>
        <v>24834.209999999963</v>
      </c>
      <c r="J64" s="63">
        <f t="shared" si="39"/>
        <v>24834.209999999963</v>
      </c>
      <c r="K64" s="63">
        <f t="shared" si="39"/>
        <v>74502.629999999888</v>
      </c>
      <c r="L64" s="63">
        <f t="shared" si="39"/>
        <v>24834.209999999963</v>
      </c>
      <c r="M64" s="63">
        <f t="shared" si="39"/>
        <v>24834.209999999963</v>
      </c>
      <c r="N64" s="63">
        <f t="shared" si="39"/>
        <v>24834.209999999963</v>
      </c>
      <c r="O64" s="63">
        <f t="shared" si="39"/>
        <v>74502.629999999888</v>
      </c>
      <c r="P64" s="63">
        <f t="shared" si="39"/>
        <v>24834.209999999963</v>
      </c>
      <c r="Q64" s="63">
        <f t="shared" si="39"/>
        <v>24834.209999999963</v>
      </c>
      <c r="R64" s="63">
        <f t="shared" si="39"/>
        <v>24834.209999999963</v>
      </c>
      <c r="S64" s="63">
        <f t="shared" si="39"/>
        <v>74502.629999999888</v>
      </c>
      <c r="T64" s="63">
        <f t="shared" si="39"/>
        <v>24834.209999999963</v>
      </c>
      <c r="U64" s="63">
        <f t="shared" si="39"/>
        <v>24834.209999999963</v>
      </c>
      <c r="V64" s="63">
        <f t="shared" si="39"/>
        <v>24847.209999999963</v>
      </c>
      <c r="W64" s="63">
        <f t="shared" si="39"/>
        <v>74515.629999999888</v>
      </c>
      <c r="X64" s="65"/>
      <c r="Y64" s="68">
        <f>SUM(K64,O64,S64,W64)</f>
        <v>298023.51999999955</v>
      </c>
      <c r="AA64" s="68">
        <f t="shared" si="8"/>
        <v>-531310.36000000034</v>
      </c>
      <c r="AB64" s="66">
        <f t="shared" si="9"/>
        <v>-0.64064711790141793</v>
      </c>
    </row>
  </sheetData>
  <sheetProtection algorithmName="SHA-512" hashValue="Z7ssxt7BdSB3GCi6I7P++OhOp3Cv2RsuNoD3aO0sIrZoGBqlH/IMHF1x375a1OQLp7HSO5v1SgKB1OWytcxTLA==" saltValue="DFGosWNY1B0swztVMXfocA==" spinCount="100000" sheet="1" objects="1" scenarios="1"/>
  <mergeCells count="1">
    <mergeCell ref="AA4:AB4"/>
  </mergeCells>
  <dataValidations count="1">
    <dataValidation type="decimal" allowBlank="1" showInputMessage="1" showErrorMessage="1" sqref="D7:D15 H7:J15 L7:N15 P7:R15 T7:V15 D20:D26 F20:F26 H20:J26 L20:N26 P20:R26 T20:V26 D30:D34 H30:J34 L30:N34 P30:R34 T30:V34 D38:D43 H38:J43 L38:N43 P38:R43 T38:V43 D47:D58 H47:J58 L47:N58 P47:R58 T47:V58" xr:uid="{72695B28-6771-9C43-B750-CD21041E4179}">
      <formula1>-1000000000</formula1>
      <formula2>1000000000</formula2>
    </dataValidation>
  </dataValidations>
  <pageMargins left="0.75" right="0.35" top="0.5" bottom="0.5" header="0.5" footer="0.5"/>
  <pageSetup scale="33" orientation="portrait" horizontalDpi="300" verticalDpi="300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A171-6859-3A4C-A52F-1C87ACC2E29F}">
  <dimension ref="A1:B74"/>
  <sheetViews>
    <sheetView zoomScale="150" zoomScaleNormal="150" workbookViewId="0">
      <pane ySplit="1" topLeftCell="A2" activePane="bottomLeft" state="frozen"/>
      <selection pane="bottomLeft" activeCell="A2" sqref="A2"/>
    </sheetView>
  </sheetViews>
  <sheetFormatPr defaultColWidth="10.86328125" defaultRowHeight="13.5"/>
  <cols>
    <col min="1" max="1" width="65.265625" style="74" bestFit="1" customWidth="1"/>
    <col min="2" max="2" width="9.86328125" style="74" bestFit="1" customWidth="1"/>
    <col min="3" max="16384" width="10.86328125" style="74"/>
  </cols>
  <sheetData>
    <row r="1" spans="1:2">
      <c r="A1" s="74" t="s">
        <v>205</v>
      </c>
      <c r="B1" s="74" t="s">
        <v>204</v>
      </c>
    </row>
    <row r="2" spans="1:2">
      <c r="A2" s="74" t="s">
        <v>203</v>
      </c>
      <c r="B2" s="74">
        <v>178</v>
      </c>
    </row>
    <row r="3" spans="1:2">
      <c r="A3" s="74" t="s">
        <v>202</v>
      </c>
      <c r="B3" s="74">
        <v>155</v>
      </c>
    </row>
    <row r="4" spans="1:2">
      <c r="A4" s="74" t="s">
        <v>201</v>
      </c>
      <c r="B4" s="74">
        <v>103</v>
      </c>
    </row>
    <row r="5" spans="1:2">
      <c r="A5" s="74" t="s">
        <v>200</v>
      </c>
      <c r="B5" s="74">
        <v>168</v>
      </c>
    </row>
    <row r="6" spans="1:2">
      <c r="A6" s="74" t="s">
        <v>199</v>
      </c>
      <c r="B6" s="74">
        <v>189</v>
      </c>
    </row>
    <row r="7" spans="1:2">
      <c r="A7" s="74" t="s">
        <v>198</v>
      </c>
      <c r="B7" s="74">
        <v>107</v>
      </c>
    </row>
    <row r="8" spans="1:2">
      <c r="A8" s="74" t="s">
        <v>197</v>
      </c>
      <c r="B8" s="74">
        <v>119</v>
      </c>
    </row>
    <row r="9" spans="1:2">
      <c r="A9" s="74" t="s">
        <v>196</v>
      </c>
      <c r="B9" s="74">
        <v>108</v>
      </c>
    </row>
    <row r="10" spans="1:2">
      <c r="A10" s="74" t="s">
        <v>195</v>
      </c>
      <c r="B10" s="74">
        <v>334</v>
      </c>
    </row>
    <row r="11" spans="1:2">
      <c r="A11" s="74" t="s">
        <v>194</v>
      </c>
      <c r="B11" s="74">
        <v>162</v>
      </c>
    </row>
    <row r="12" spans="1:2">
      <c r="A12" s="74" t="s">
        <v>193</v>
      </c>
      <c r="B12" s="74">
        <v>123</v>
      </c>
    </row>
    <row r="13" spans="1:2">
      <c r="A13" s="74" t="s">
        <v>192</v>
      </c>
      <c r="B13" s="74">
        <v>156</v>
      </c>
    </row>
    <row r="14" spans="1:2">
      <c r="A14" s="74" t="s">
        <v>191</v>
      </c>
      <c r="B14" s="74">
        <v>109</v>
      </c>
    </row>
    <row r="15" spans="1:2">
      <c r="A15" s="74" t="s">
        <v>190</v>
      </c>
      <c r="B15" s="74">
        <v>153</v>
      </c>
    </row>
    <row r="16" spans="1:2">
      <c r="A16" s="74" t="s">
        <v>189</v>
      </c>
      <c r="B16" s="74">
        <v>176</v>
      </c>
    </row>
    <row r="17" spans="1:2">
      <c r="A17" s="74" t="s">
        <v>188</v>
      </c>
      <c r="B17" s="74">
        <v>169</v>
      </c>
    </row>
    <row r="18" spans="1:2">
      <c r="A18" s="74" t="s">
        <v>187</v>
      </c>
      <c r="B18" s="74">
        <v>114</v>
      </c>
    </row>
    <row r="19" spans="1:2">
      <c r="A19" s="74" t="s">
        <v>186</v>
      </c>
      <c r="B19" s="74">
        <v>115</v>
      </c>
    </row>
    <row r="20" spans="1:2">
      <c r="A20" s="74" t="s">
        <v>185</v>
      </c>
      <c r="B20" s="74">
        <v>170</v>
      </c>
    </row>
    <row r="21" spans="1:2">
      <c r="A21" s="74" t="s">
        <v>184</v>
      </c>
      <c r="B21" s="74">
        <v>179</v>
      </c>
    </row>
    <row r="22" spans="1:2">
      <c r="A22" s="74" t="s">
        <v>183</v>
      </c>
      <c r="B22" s="74">
        <v>317</v>
      </c>
    </row>
    <row r="23" spans="1:2">
      <c r="A23" s="74" t="s">
        <v>182</v>
      </c>
      <c r="B23" s="74">
        <v>181</v>
      </c>
    </row>
    <row r="24" spans="1:2">
      <c r="A24" s="74" t="s">
        <v>181</v>
      </c>
      <c r="B24" s="74">
        <v>116</v>
      </c>
    </row>
    <row r="25" spans="1:2">
      <c r="A25" s="74" t="s">
        <v>180</v>
      </c>
      <c r="B25" s="74">
        <v>117</v>
      </c>
    </row>
    <row r="26" spans="1:2">
      <c r="A26" s="74" t="s">
        <v>179</v>
      </c>
      <c r="B26" s="74">
        <v>118</v>
      </c>
    </row>
    <row r="27" spans="1:2">
      <c r="A27" s="74" t="s">
        <v>178</v>
      </c>
      <c r="B27" s="74">
        <v>144</v>
      </c>
    </row>
    <row r="28" spans="1:2">
      <c r="A28" s="74" t="s">
        <v>177</v>
      </c>
      <c r="B28" s="74">
        <v>120</v>
      </c>
    </row>
    <row r="29" spans="1:2">
      <c r="A29" s="74" t="s">
        <v>176</v>
      </c>
      <c r="B29" s="74">
        <v>340</v>
      </c>
    </row>
    <row r="30" spans="1:2">
      <c r="A30" s="74" t="s">
        <v>175</v>
      </c>
      <c r="B30" s="74">
        <v>333</v>
      </c>
    </row>
    <row r="31" spans="1:2">
      <c r="A31" s="74" t="s">
        <v>174</v>
      </c>
      <c r="B31" s="74">
        <v>190</v>
      </c>
    </row>
    <row r="32" spans="1:2">
      <c r="A32" s="74" t="s">
        <v>173</v>
      </c>
      <c r="B32" s="74">
        <v>180</v>
      </c>
    </row>
    <row r="33" spans="1:2">
      <c r="A33" s="74" t="s">
        <v>172</v>
      </c>
      <c r="B33" s="74">
        <v>121</v>
      </c>
    </row>
    <row r="34" spans="1:2">
      <c r="A34" s="74" t="s">
        <v>171</v>
      </c>
      <c r="B34" s="74">
        <v>124</v>
      </c>
    </row>
    <row r="35" spans="1:2">
      <c r="A35" s="74" t="s">
        <v>170</v>
      </c>
      <c r="B35" s="74">
        <v>345</v>
      </c>
    </row>
    <row r="36" spans="1:2">
      <c r="A36" s="74" t="s">
        <v>169</v>
      </c>
      <c r="B36" s="74">
        <v>126</v>
      </c>
    </row>
    <row r="37" spans="1:2">
      <c r="A37" s="74" t="s">
        <v>168</v>
      </c>
      <c r="B37" s="74">
        <v>127</v>
      </c>
    </row>
    <row r="38" spans="1:2">
      <c r="A38" s="74" t="s">
        <v>167</v>
      </c>
      <c r="B38" s="74">
        <v>173</v>
      </c>
    </row>
    <row r="39" spans="1:2">
      <c r="A39" s="74" t="s">
        <v>166</v>
      </c>
      <c r="B39" s="74">
        <v>165</v>
      </c>
    </row>
    <row r="40" spans="1:2">
      <c r="A40" s="74" t="s">
        <v>165</v>
      </c>
      <c r="B40" s="74">
        <v>186</v>
      </c>
    </row>
    <row r="41" spans="1:2">
      <c r="A41" s="74" t="s">
        <v>164</v>
      </c>
      <c r="B41" s="74">
        <v>129</v>
      </c>
    </row>
    <row r="42" spans="1:2">
      <c r="A42" s="74" t="s">
        <v>163</v>
      </c>
      <c r="B42" s="74">
        <v>130</v>
      </c>
    </row>
    <row r="43" spans="1:2">
      <c r="A43" s="74" t="s">
        <v>162</v>
      </c>
      <c r="B43" s="74">
        <v>172</v>
      </c>
    </row>
    <row r="44" spans="1:2">
      <c r="A44" s="74" t="s">
        <v>161</v>
      </c>
      <c r="B44" s="74">
        <v>885</v>
      </c>
    </row>
    <row r="45" spans="1:2">
      <c r="A45" s="74" t="s">
        <v>160</v>
      </c>
      <c r="B45" s="74">
        <v>177</v>
      </c>
    </row>
    <row r="46" spans="1:2">
      <c r="A46" s="74" t="s">
        <v>159</v>
      </c>
      <c r="B46" s="74">
        <v>132</v>
      </c>
    </row>
    <row r="47" spans="1:2">
      <c r="A47" s="74" t="s">
        <v>158</v>
      </c>
      <c r="B47" s="74">
        <v>133</v>
      </c>
    </row>
    <row r="48" spans="1:2">
      <c r="A48" s="74" t="s">
        <v>157</v>
      </c>
      <c r="B48" s="74">
        <v>135</v>
      </c>
    </row>
    <row r="49" spans="1:2">
      <c r="A49" s="74" t="s">
        <v>156</v>
      </c>
      <c r="B49" s="74">
        <v>184</v>
      </c>
    </row>
    <row r="50" spans="1:2">
      <c r="A50" s="74" t="s">
        <v>155</v>
      </c>
      <c r="B50" s="74">
        <v>171</v>
      </c>
    </row>
    <row r="51" spans="1:2">
      <c r="A51" s="74" t="s">
        <v>154</v>
      </c>
      <c r="B51" s="74">
        <v>163</v>
      </c>
    </row>
    <row r="52" spans="1:2">
      <c r="A52" s="74" t="s">
        <v>153</v>
      </c>
      <c r="B52" s="74">
        <v>138</v>
      </c>
    </row>
    <row r="53" spans="1:2">
      <c r="A53" s="74" t="s">
        <v>152</v>
      </c>
      <c r="B53" s="74">
        <v>125</v>
      </c>
    </row>
    <row r="54" spans="1:2">
      <c r="A54" s="74" t="s">
        <v>151</v>
      </c>
      <c r="B54" s="74">
        <v>167</v>
      </c>
    </row>
    <row r="55" spans="1:2">
      <c r="A55" s="74" t="s">
        <v>150</v>
      </c>
      <c r="B55" s="74">
        <v>191</v>
      </c>
    </row>
    <row r="56" spans="1:2">
      <c r="A56" s="74" t="s">
        <v>149</v>
      </c>
      <c r="B56" s="74">
        <v>140</v>
      </c>
    </row>
    <row r="57" spans="1:2">
      <c r="A57" s="74" t="s">
        <v>148</v>
      </c>
      <c r="B57" s="74">
        <v>142</v>
      </c>
    </row>
    <row r="58" spans="1:2">
      <c r="A58" s="74" t="s">
        <v>147</v>
      </c>
      <c r="B58" s="74">
        <v>174</v>
      </c>
    </row>
    <row r="59" spans="1:2">
      <c r="A59" s="74" t="s">
        <v>146</v>
      </c>
      <c r="B59" s="74">
        <v>166</v>
      </c>
    </row>
    <row r="60" spans="1:2">
      <c r="A60" s="74" t="s">
        <v>145</v>
      </c>
      <c r="B60" s="74">
        <v>350</v>
      </c>
    </row>
    <row r="61" spans="1:2">
      <c r="A61" s="74" t="s">
        <v>144</v>
      </c>
      <c r="B61" s="74">
        <v>175</v>
      </c>
    </row>
    <row r="62" spans="1:2">
      <c r="A62" s="74" t="s">
        <v>143</v>
      </c>
      <c r="B62" s="74">
        <v>143</v>
      </c>
    </row>
    <row r="63" spans="1:2">
      <c r="A63" s="74" t="s">
        <v>142</v>
      </c>
      <c r="B63" s="74">
        <v>314</v>
      </c>
    </row>
    <row r="64" spans="1:2">
      <c r="A64" s="74" t="s">
        <v>141</v>
      </c>
      <c r="B64" s="74">
        <v>188</v>
      </c>
    </row>
    <row r="65" spans="1:2">
      <c r="A65" s="74" t="s">
        <v>140</v>
      </c>
      <c r="B65" s="74">
        <v>303</v>
      </c>
    </row>
    <row r="66" spans="1:2">
      <c r="A66" s="74" t="s">
        <v>139</v>
      </c>
      <c r="B66" s="74">
        <v>145</v>
      </c>
    </row>
    <row r="67" spans="1:2">
      <c r="A67" s="74" t="s">
        <v>138</v>
      </c>
      <c r="B67" s="74">
        <v>323</v>
      </c>
    </row>
    <row r="68" spans="1:2">
      <c r="A68" s="74" t="s">
        <v>137</v>
      </c>
      <c r="B68" s="74">
        <v>146</v>
      </c>
    </row>
    <row r="69" spans="1:2">
      <c r="A69" s="74" t="s">
        <v>136</v>
      </c>
      <c r="B69" s="74">
        <v>149</v>
      </c>
    </row>
    <row r="70" spans="1:2">
      <c r="A70" s="74" t="s">
        <v>135</v>
      </c>
      <c r="B70" s="74">
        <v>185</v>
      </c>
    </row>
    <row r="71" spans="1:2">
      <c r="A71" s="74" t="s">
        <v>134</v>
      </c>
      <c r="B71" s="74">
        <v>151</v>
      </c>
    </row>
    <row r="72" spans="1:2">
      <c r="A72" s="74" t="s">
        <v>133</v>
      </c>
      <c r="B72" s="74">
        <v>194</v>
      </c>
    </row>
    <row r="73" spans="1:2">
      <c r="A73" s="74" t="s">
        <v>132</v>
      </c>
      <c r="B73" s="74">
        <v>160</v>
      </c>
    </row>
    <row r="74" spans="1:2">
      <c r="A74" s="74" t="s">
        <v>131</v>
      </c>
      <c r="B74" s="74">
        <v>131</v>
      </c>
    </row>
  </sheetData>
  <sheetProtection algorithmName="SHA-512" hashValue="pw7xRfAHRy3smT+rbZz4IvdS9dgtXSYk2swtgRZeyyJM+FKkVhtzDURzzOFs/WGVgzlg1Uw3TXJIcNfL8i8VVg==" saltValue="BxBkDPkHou0oFjWoWcETw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 Instructions - Read First</vt:lpstr>
      <vt:lpstr>2 Enrollments</vt:lpstr>
      <vt:lpstr>3 FY22 Annual Budget</vt:lpstr>
      <vt:lpstr>LEA List</vt:lpstr>
      <vt:lpstr>LEA_Name</vt:lpstr>
      <vt:lpstr>'1 Instructions - Read First'!Print_Area</vt:lpstr>
      <vt:lpstr>'3 FY22 Annual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Kupferberg</dc:creator>
  <cp:lastModifiedBy>Usha Jayanthi</cp:lastModifiedBy>
  <cp:lastPrinted>2016-11-10T20:34:43Z</cp:lastPrinted>
  <dcterms:created xsi:type="dcterms:W3CDTF">2015-03-09T19:17:40Z</dcterms:created>
  <dcterms:modified xsi:type="dcterms:W3CDTF">2021-07-26T18:08:44Z</dcterms:modified>
</cp:coreProperties>
</file>